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21" documentId="13_ncr:1_{F6CB121F-512D-4AA6-A0C1-0FB36C537598}" xr6:coauthVersionLast="47" xr6:coauthVersionMax="47" xr10:uidLastSave="{0CCCCB5B-66E7-41BA-9846-C80C3B83A8C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G2" i="6"/>
  <c r="G3" i="6"/>
  <c r="G4" i="6"/>
  <c r="G5" i="6"/>
  <c r="G6" i="6"/>
  <c r="G7" i="6"/>
  <c r="G8" i="6"/>
  <c r="G9" i="6"/>
  <c r="G10" i="6"/>
  <c r="G11" i="6"/>
  <c r="G12" i="6"/>
  <c r="G13" i="6"/>
  <c r="G14" i="6"/>
  <c r="G15" i="6"/>
  <c r="G16" i="6"/>
  <c r="G17" i="6"/>
  <c r="G18"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<sst xmlns="http://schemas.openxmlformats.org/spreadsheetml/2006/main" count="179032" uniqueCount="39108">
  <si>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</si>
  <si>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</si>
  <si>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</si>
  <si>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</si>
  <si>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</si>
  <si>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</si>
  <si>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</si>
  <si>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</si>
  <si>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</si>
  <si>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</si>
  <si>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</si>
  <si>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</si>
  <si>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</si>
  <si>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</si>
  <si>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</si>
  <si>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</si>
  <si>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</si>
  <si>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</si>
  <si>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</si>
  <si>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</si>
  <si>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</si>
  <si>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</si>
  <si>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</si>
  <si>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</si>
  <si>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</si>
  <si>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</si>
  <si>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</si>
  <si>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</si>
  <si>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</si>
  <si>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</si>
  <si>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</si>
  <si>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</si>
  <si>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</si>
  <si>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</si>
  <si>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</si>
  <si>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</si>
  <si>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</si>
  <si>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</si>
  <si>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</si>
  <si>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</si>
  <si>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</si>
  <si>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</si>
  <si>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</si>
  <si>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</si>
  <si>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</si>
  <si>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</si>
  <si>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</si>
  <si>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</si>
  <si>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</si>
  <si>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</si>
  <si>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</si>
  <si>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</si>
  <si>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</si>
  <si>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</si>
  <si>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</si>
  <si>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</si>
  <si>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</si>
  <si>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</si>
  <si>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</si>
  <si>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</si>
  <si>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</si>
  <si>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</si>
  <si>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</si>
  <si>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</si>
  <si>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</si>
  <si>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</si>
  <si>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</si>
  <si>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</si>
  <si>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</si>
  <si>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</si>
  <si>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</si>
  <si>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</si>
  <si>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</si>
  <si>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</si>
  <si>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</si>
  <si>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</si>
  <si>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</si>
  <si>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</si>
  <si>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</si>
  <si>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</si>
  <si>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</si>
  <si>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</si>
  <si>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</si>
  <si>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</si>
  <si>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</si>
  <si>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</si>
  <si>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</si>
  <si>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</si>
  <si>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</si>
  <si>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</si>
  <si>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</si>
  <si>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</si>
  <si>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</si>
  <si>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</si>
  <si>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</si>
  <si>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</si>
  <si>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</si>
  <si>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</si>
  <si>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</si>
  <si>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</si>
  <si>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</si>
  <si>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</si>
  <si>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</si>
  <si>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</si>
  <si>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</si>
  <si>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</si>
  <si>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</si>
  <si>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</si>
  <si>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</si>
  <si>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</si>
  <si>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</si>
  <si>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</si>
  <si>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</si>
  <si>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</si>
  <si>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</si>
  <si>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</si>
  <si>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</si>
  <si>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</si>
  <si>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</si>
  <si>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</si>
  <si>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</si>
  <si>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</si>
  <si>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</si>
  <si>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</si>
  <si>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</si>
  <si>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</si>
  <si>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</si>
  <si>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</si>
  <si>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</si>
  <si>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</si>
  <si>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</si>
  <si>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</si>
  <si>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</si>
  <si>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</si>
  <si>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</si>
  <si>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</si>
  <si>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</si>
  <si>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</si>
  <si>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</si>
  <si>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</si>
  <si>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</si>
  <si>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</si>
  <si>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</si>
  <si>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</si>
  <si>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</si>
  <si>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</si>
  <si>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</si>
  <si>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</si>
  <si>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</si>
  <si>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</si>
  <si>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</si>
  <si>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</si>
  <si>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</si>
  <si>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</si>
  <si>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</si>
  <si>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</si>
  <si>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</si>
  <si>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</si>
  <si>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</si>
  <si>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</si>
  <si>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</si>
  <si>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</si>
  <si>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</si>
  <si>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</si>
  <si>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</si>
  <si>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</si>
  <si>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</si>
  <si>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</si>
  <si>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</si>
  <si>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</si>
  <si>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</si>
  <si>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</si>
  <si>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</si>
  <si>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</si>
  <si>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</si>
  <si>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</si>
  <si>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</si>
  <si>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</si>
  <si>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</si>
  <si>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</si>
  <si>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</si>
  <si>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</si>
  <si>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</si>
  <si>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</si>
  <si>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</si>
  <si>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</si>
  <si>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</si>
  <si>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</si>
  <si>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</si>
  <si>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</si>
  <si>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</si>
  <si>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</si>
  <si>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</si>
  <si>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</si>
  <si>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</si>
  <si>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</si>
  <si>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</si>
  <si>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</si>
  <si>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</si>
  <si>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</si>
  <si>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</si>
  <si>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</si>
  <si>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</si>
  <si>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</si>
  <si>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</si>
  <si>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</si>
  <si>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</si>
  <si>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</si>
  <si>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</si>
  <si>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</si>
  <si>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</si>
  <si>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</si>
  <si>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</si>
  <si>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</si>
  <si>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</si>
  <si>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</si>
  <si>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</si>
  <si>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</si>
  <si>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</si>
  <si>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</si>
  <si>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</si>
  <si>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</si>
  <si>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</si>
  <si>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</si>
  <si>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</si>
  <si>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</si>
  <si>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</si>
  <si>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</si>
  <si>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</si>
  <si>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</si>
  <si>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</si>
  <si>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</si>
  <si>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</si>
  <si>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</si>
  <si>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</si>
  <si>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</si>
  <si>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</si>
  <si>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</si>
  <si>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</si>
  <si>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</si>
  <si>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</si>
  <si>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</si>
  <si>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</si>
  <si>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</si>
  <si>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</si>
  <si>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</si>
  <si>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</si>
  <si>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</si>
  <si>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</si>
  <si>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</si>
  <si>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</si>
  <si>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</si>
  <si>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</si>
  <si>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</si>
  <si>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</si>
  <si>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</si>
  <si>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</si>
  <si>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</si>
  <si>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</si>
  <si>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</si>
  <si>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</si>
  <si>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</si>
  <si>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</si>
  <si>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</si>
  <si>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</si>
  <si>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</si>
  <si>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</si>
  <si>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</si>
  <si>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</si>
  <si>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</si>
  <si>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</si>
  <si>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</si>
  <si>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</si>
  <si>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</si>
  <si>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</si>
  <si>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</si>
  <si>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</si>
  <si>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</si>
  <si>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</si>
  <si>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</si>
  <si>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</si>
  <si>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</si>
  <si>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</si>
  <si>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</si>
  <si>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</si>
  <si>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</si>
  <si>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</si>
  <si>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</si>
  <si>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</si>
  <si>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</si>
  <si>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</si>
  <si>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</si>
  <si>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</si>
  <si>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</si>
  <si>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</si>
  <si>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</si>
  <si>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</si>
  <si>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</si>
  <si>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</si>
  <si>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</si>
  <si>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</si>
  <si>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</si>
  <si>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</si>
  <si>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</si>
  <si>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</si>
  <si>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</si>
  <si>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</si>
  <si>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</si>
  <si>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</si>
  <si>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</si>
  <si>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</si>
  <si>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</si>
  <si>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</si>
  <si>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</si>
  <si>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</si>
  <si>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</si>
  <si>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</si>
  <si>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</si>
  <si>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</si>
  <si>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</si>
  <si>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</si>
  <si>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</si>
  <si>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</si>
  <si>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</si>
  <si>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</si>
  <si>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</si>
  <si>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</si>
  <si>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</si>
  <si>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</si>
  <si>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</si>
  <si>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</si>
  <si>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</si>
  <si>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</si>
  <si>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</si>
  <si>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</si>
  <si>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</si>
  <si>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</si>
  <si>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</si>
  <si>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</si>
  <si>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</si>
  <si>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</si>
  <si>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</si>
  <si>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</si>
  <si>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</si>
  <si>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</si>
  <si>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</si>
  <si>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</si>
  <si>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</si>
  <si>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</si>
  <si>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</si>
  <si>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</si>
  <si>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</si>
  <si>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</si>
  <si>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</si>
  <si>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</si>
  <si>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</si>
  <si>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</si>
  <si>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</si>
  <si>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</si>
  <si>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</si>
  <si>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</si>
  <si>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</si>
  <si>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</si>
  <si>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</si>
  <si>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</si>
  <si>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</si>
  <si>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</si>
  <si>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</si>
  <si>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</si>
  <si>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</si>
  <si>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</si>
  <si>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</si>
  <si>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</si>
  <si>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</si>
  <si>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</si>
  <si>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</si>
  <si>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</si>
  <si>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</si>
  <si>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</si>
  <si>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</si>
  <si>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</si>
  <si>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</si>
  <si>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</si>
  <si>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</si>
  <si>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</si>
  <si>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</si>
  <si>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</si>
  <si>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</si>
  <si>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</si>
  <si>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</si>
  <si>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</si>
  <si>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</si>
  <si>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</si>
  <si>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</si>
  <si>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</si>
  <si>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</si>
  <si>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</si>
  <si>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</si>
  <si>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</si>
  <si>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</si>
  <si>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</si>
  <si>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</si>
  <si>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</si>
  <si>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</si>
  <si>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</si>
  <si>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</si>
  <si>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</si>
  <si>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</si>
  <si>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</si>
  <si>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</si>
  <si>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</si>
  <si>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</si>
  <si>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</si>
  <si>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</si>
  <si>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</si>
  <si>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</si>
  <si>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</si>
  <si>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</si>
  <si>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</si>
  <si>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</si>
  <si>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</si>
  <si>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</si>
  <si>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</si>
  <si>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</si>
  <si>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</si>
  <si>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</si>
  <si>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</si>
  <si>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</si>
  <si>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</si>
  <si>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</si>
  <si>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</si>
  <si>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</si>
  <si>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</si>
  <si>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</si>
  <si>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</si>
  <si>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</si>
  <si>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</si>
  <si>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</si>
  <si>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</si>
  <si>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</si>
  <si>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</si>
  <si>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</si>
  <si>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</si>
  <si>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</si>
  <si>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</si>
  <si>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</si>
  <si>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</si>
  <si>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</si>
  <si>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</si>
  <si>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</si>
  <si>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</si>
  <si>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</si>
  <si>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</si>
  <si>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</si>
  <si>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</si>
  <si>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</si>
  <si>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</si>
  <si>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</si>
  <si>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</si>
  <si>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</si>
  <si>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</si>
  <si>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</si>
  <si>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</si>
  <si>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</si>
  <si>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</si>
  <si>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</si>
  <si>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</si>
  <si>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</si>
  <si>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</si>
  <si>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</si>
  <si>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</si>
  <si>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</si>
  <si>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</si>
  <si>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</si>
  <si>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</si>
  <si>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</si>
  <si>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</si>
  <si>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</si>
  <si>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</si>
  <si>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</si>
  <si>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</si>
  <si>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</si>
  <si>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</si>
  <si>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</si>
  <si>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</si>
  <si>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</si>
  <si>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</si>
  <si>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</si>
  <si>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</si>
  <si>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</si>
  <si>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</si>
  <si>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</si>
  <si>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</si>
  <si>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</si>
  <si>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</si>
  <si>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</si>
  <si>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</si>
  <si>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</si>
  <si>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</si>
  <si>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</si>
  <si>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</si>
  <si>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</si>
  <si>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</si>
  <si>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</si>
  <si>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</si>
  <si>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</si>
  <si>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</si>
  <si>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</si>
  <si>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</si>
  <si>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</si>
  <si>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</si>
  <si>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</si>
  <si>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</si>
  <si>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</si>
  <si>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</si>
  <si>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</si>
  <si>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</si>
  <si>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</si>
  <si>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</si>
  <si>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</si>
  <si>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</si>
  <si>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</si>
  <si>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</si>
  <si>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</si>
  <si>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</si>
  <si>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</si>
  <si>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</si>
  <si>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</si>
  <si>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</si>
  <si>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</si>
  <si>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</si>
  <si>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</si>
  <si>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</si>
  <si>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</si>
  <si>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</si>
  <si>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</si>
  <si>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</si>
  <si>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</si>
  <si>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</si>
  <si>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</si>
  <si>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</si>
  <si>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</si>
  <si>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</si>
  <si>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</si>
  <si>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</si>
  <si>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</si>
  <si>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</si>
  <si>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</si>
  <si>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</si>
  <si>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</si>
  <si>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</si>
  <si>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</si>
  <si>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</si>
  <si>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</si>
  <si>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</si>
  <si>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</si>
  <si>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</si>
  <si>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</si>
  <si>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</si>
  <si>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</si>
  <si>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</si>
  <si>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</si>
  <si>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</si>
  <si>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</si>
  <si>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</si>
  <si>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</si>
  <si>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</si>
  <si>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</si>
  <si>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</si>
  <si>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</si>
  <si>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</si>
  <si>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</si>
  <si>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</si>
  <si>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</si>
  <si>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</si>
  <si>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</si>
  <si>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</si>
  <si>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</si>
  <si>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</si>
  <si>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</si>
  <si>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</si>
  <si>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</si>
  <si>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</si>
  <si>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</si>
  <si>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</si>
  <si>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</si>
  <si>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</si>
  <si>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</si>
  <si>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</si>
  <si>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</si>
  <si>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</si>
  <si>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</si>
  <si>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</si>
  <si>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</si>
  <si>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</si>
  <si>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</si>
  <si>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</si>
  <si>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</si>
  <si>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</si>
  <si>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</si>
  <si>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</si>
  <si>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</si>
  <si>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</si>
  <si>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</si>
  <si>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</si>
  <si>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</si>
  <si>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</si>
  <si>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</si>
  <si>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</si>
  <si>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</si>
  <si>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</si>
  <si>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</si>
  <si>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</si>
  <si>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</si>
  <si>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</si>
  <si>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</si>
  <si>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</si>
  <si>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</si>
  <si>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</si>
  <si>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</si>
  <si>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</si>
  <si>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</si>
  <si>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</si>
  <si>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</si>
  <si>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</si>
  <si>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</si>
  <si>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</si>
  <si>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</si>
  <si>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</si>
  <si>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</si>
  <si>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</si>
  <si>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</si>
  <si>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</si>
  <si>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</si>
  <si>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</si>
  <si>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</si>
  <si>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</si>
  <si>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</si>
  <si>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</si>
  <si>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</si>
  <si>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</si>
  <si>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</si>
  <si>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</si>
  <si>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</si>
  <si>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</si>
  <si>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</si>
  <si>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</si>
  <si>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</si>
  <si>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</si>
  <si>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</si>
  <si>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</si>
  <si>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</si>
  <si>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</si>
  <si>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</si>
  <si>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</si>
  <si>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</si>
  <si>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</si>
  <si>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</si>
  <si>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</si>
  <si>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</si>
  <si>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</si>
  <si>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</si>
  <si>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</si>
  <si>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</si>
  <si>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</si>
  <si>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</si>
  <si>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</si>
  <si>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</si>
  <si>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</si>
  <si>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</si>
  <si>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</si>
  <si>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</si>
  <si>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</si>
  <si>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</si>
  <si>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</si>
  <si>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</si>
  <si>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</si>
  <si>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</si>
  <si>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</si>
  <si>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</si>
  <si>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</si>
  <si>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</si>
  <si>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</si>
  <si>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</si>
  <si>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</si>
  <si>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</si>
  <si>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</si>
  <si>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</si>
  <si>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</si>
  <si>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</si>
  <si>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</si>
  <si>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</si>
  <si>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</si>
  <si>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</si>
  <si>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</si>
  <si>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</si>
  <si>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</si>
  <si>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</si>
  <si>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</si>
  <si>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</si>
  <si>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</si>
  <si>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</si>
  <si>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</si>
  <si>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</si>
  <si>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</si>
  <si>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</si>
  <si>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</si>
  <si>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</si>
  <si>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</si>
  <si>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</si>
  <si>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</si>
  <si>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</si>
  <si>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</si>
  <si>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</si>
  <si>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</si>
  <si>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</si>
  <si>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</si>
  <si>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</si>
  <si>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</si>
  <si>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</si>
  <si>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</si>
  <si>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</si>
  <si>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</si>
  <si>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</si>
  <si>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</si>
  <si>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</si>
  <si>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</si>
  <si>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</si>
  <si>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</si>
  <si>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</si>
  <si>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</si>
  <si>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</si>
  <si>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</si>
  <si>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</si>
  <si>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</si>
  <si>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</si>
  <si>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</si>
  <si>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</si>
  <si>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</si>
  <si>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</si>
  <si>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</si>
  <si>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</si>
  <si>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</si>
  <si>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</si>
  <si>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</si>
  <si>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</si>
  <si>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</si>
  <si>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</si>
  <si>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</si>
  <si>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</si>
  <si>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</si>
  <si>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</si>
  <si>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</si>
  <si>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</si>
  <si>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</si>
  <si>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</si>
  <si>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</si>
  <si>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</si>
  <si>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</si>
  <si>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</si>
  <si>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</si>
  <si>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</si>
  <si>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</si>
  <si>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</si>
  <si>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</si>
  <si>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</si>
  <si>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</si>
  <si>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</si>
  <si>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</si>
  <si>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</si>
  <si>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</si>
  <si>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</si>
  <si>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</si>
  <si>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</si>
  <si>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</si>
  <si>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</si>
  <si>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</si>
  <si>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</si>
  <si>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</si>
  <si>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</si>
  <si>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</si>
  <si>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</si>
  <si>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</si>
  <si>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</si>
  <si>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</si>
  <si>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</si>
  <si>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</si>
  <si>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</si>
  <si>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</si>
  <si>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</si>
  <si>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</si>
  <si>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</si>
  <si>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</si>
  <si>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</si>
  <si>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</si>
  <si>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</si>
  <si>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</si>
  <si>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</si>
  <si>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</si>
  <si>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</si>
  <si>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</si>
  <si>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</si>
  <si>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</si>
  <si>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</si>
  <si>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</si>
  <si>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</si>
  <si>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</si>
  <si>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</si>
  <si>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</si>
  <si>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</si>
  <si>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</si>
  <si>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</si>
  <si>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</si>
  <si>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</si>
  <si>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</si>
  <si>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</si>
  <si>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</si>
  <si>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</si>
  <si>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</si>
  <si>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</si>
  <si>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</si>
  <si>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</si>
  <si>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</si>
  <si>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</si>
  <si>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</si>
  <si>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</si>
  <si>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</si>
  <si>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</si>
  <si>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</si>
  <si>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</si>
  <si>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</si>
  <si>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</si>
  <si>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</si>
  <si>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</si>
  <si>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</si>
  <si>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</si>
  <si>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</si>
  <si>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</si>
  <si>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</si>
  <si>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</si>
  <si>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</si>
  <si>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</si>
  <si>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</si>
  <si>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</si>
  <si>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</si>
  <si>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</si>
  <si>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</si>
  <si>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</si>
  <si>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</si>
  <si>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</si>
  <si>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</si>
  <si>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</si>
  <si>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</si>
  <si>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</si>
  <si>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</si>
  <si>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</si>
  <si>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</si>
  <si>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</si>
  <si>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</si>
  <si>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</si>
  <si>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</si>
  <si>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</si>
  <si>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</si>
  <si>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</si>
  <si>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</si>
  <si>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</si>
  <si>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</si>
  <si>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</si>
  <si>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</si>
  <si>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</si>
  <si>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</si>
  <si>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</si>
  <si>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</si>
  <si>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</si>
  <si>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</si>
  <si>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</si>
  <si>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</si>
  <si>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</si>
  <si>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</si>
  <si>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</si>
  <si>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</si>
  <si>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</si>
  <si>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</si>
  <si>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</si>
  <si>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</si>
  <si>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</si>
  <si>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</si>
  <si>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</si>
  <si>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</si>
  <si>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</si>
  <si>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</si>
  <si>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</si>
  <si>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</si>
  <si>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</si>
  <si>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</si>
  <si>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</si>
  <si>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</si>
  <si>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</si>
  <si>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</si>
  <si>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</si>
  <si>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</si>
  <si>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</si>
  <si>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</si>
  <si>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</si>
  <si>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</si>
  <si>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</si>
  <si>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</si>
  <si>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</si>
  <si>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</si>
  <si>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</si>
  <si>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</si>
  <si>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</si>
  <si>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</si>
  <si>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</si>
  <si>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</si>
  <si>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</si>
  <si>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</si>
  <si>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</si>
  <si>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</si>
  <si>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</si>
  <si>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</si>
  <si>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</si>
  <si>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</si>
  <si>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</si>
  <si>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</si>
  <si>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</si>
  <si>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</si>
  <si>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</si>
  <si>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</si>
  <si>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</si>
  <si>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</si>
  <si>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</si>
  <si>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</si>
  <si>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</si>
  <si>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</si>
  <si>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</si>
  <si>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</si>
  <si>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</si>
  <si>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</si>
  <si>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</si>
  <si>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</si>
  <si>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</si>
  <si>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</si>
  <si>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</si>
  <si>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</si>
  <si>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</si>
  <si>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</si>
  <si>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</si>
  <si>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</si>
  <si>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</si>
  <si>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</si>
  <si>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</si>
  <si>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</si>
  <si>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</si>
  <si>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</si>
  <si>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</si>
  <si>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</si>
  <si>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</si>
  <si>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</si>
  <si>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</si>
  <si>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</si>
  <si>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</si>
  <si>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</si>
  <si>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</si>
  <si>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</si>
  <si>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</si>
  <si>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</si>
  <si>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</si>
  <si>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</si>
  <si>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</si>
  <si>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</si>
  <si>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</si>
  <si>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</si>
  <si>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</si>
  <si>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</si>
  <si>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</si>
  <si>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</si>
  <si>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</si>
  <si>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</si>
  <si>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</si>
  <si>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</si>
  <si>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</si>
  <si>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</si>
  <si>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</si>
  <si>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</si>
  <si>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</si>
  <si>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</si>
  <si>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</si>
  <si>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</si>
  <si>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</si>
  <si>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</si>
  <si>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</si>
  <si>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</si>
  <si>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</si>
  <si>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</si>
  <si>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</si>
  <si>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</si>
  <si>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</si>
  <si>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</si>
  <si>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</si>
  <si>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</si>
  <si>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</si>
  <si>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</si>
  <si>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</si>
  <si>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</si>
  <si>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</si>
  <si>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</si>
  <si>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</si>
  <si>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</si>
  <si>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</si>
  <si>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</si>
  <si>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</si>
  <si>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</si>
  <si>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</si>
  <si>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</si>
  <si>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</si>
  <si>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</si>
  <si>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</si>
  <si>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</si>
  <si>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</si>
  <si>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</si>
  <si>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</si>
  <si>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</si>
  <si>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</si>
  <si>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</si>
  <si>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</si>
  <si>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</si>
  <si>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</si>
  <si>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</si>
  <si>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</si>
  <si>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</si>
  <si>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</si>
  <si>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</si>
  <si>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</si>
  <si>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</si>
  <si>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</si>
  <si>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</si>
  <si>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</si>
  <si>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</si>
  <si>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</si>
  <si>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</si>
  <si>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</si>
  <si>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</si>
  <si>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</si>
  <si>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</si>
  <si>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</si>
  <si>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</si>
  <si>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</si>
  <si>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</si>
  <si>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</si>
  <si>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</si>
  <si>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</si>
  <si>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</si>
  <si>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</si>
  <si>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</si>
  <si>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</si>
  <si>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</si>
  <si>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</si>
  <si>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</si>
  <si>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</si>
  <si>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</si>
  <si>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</si>
  <si>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</si>
  <si>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</si>
  <si>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</si>
  <si>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</si>
  <si>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</si>
  <si>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</si>
  <si>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</si>
  <si>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</si>
  <si>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</si>
  <si>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</si>
  <si>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</si>
  <si>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</si>
  <si>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</si>
  <si>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</si>
  <si>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</si>
  <si>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</si>
  <si>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</si>
  <si>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</si>
  <si>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</si>
  <si>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</si>
  <si>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</si>
  <si>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</si>
  <si>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</si>
  <si>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</si>
  <si>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</si>
  <si>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</si>
  <si>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</si>
  <si>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</si>
  <si>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</si>
  <si>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</si>
  <si>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</si>
  <si>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</si>
  <si>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</si>
  <si>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</si>
  <si>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</si>
  <si>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</si>
  <si>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</si>
  <si>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</si>
  <si>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</si>
  <si>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</si>
  <si>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</si>
  <si>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</si>
  <si>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</si>
  <si>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</si>
  <si>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</si>
  <si>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</si>
  <si>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</si>
  <si>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</si>
  <si>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</si>
  <si>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</si>
  <si>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</si>
  <si>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</si>
  <si>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</si>
  <si>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</si>
  <si>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</si>
  <si>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</si>
  <si>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</si>
  <si>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</si>
  <si>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</si>
  <si>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</si>
  <si>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</si>
  <si>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</si>
  <si>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</si>
  <si>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</si>
  <si>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</si>
  <si>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</si>
  <si>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</si>
  <si>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</si>
  <si>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</si>
  <si>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</si>
  <si>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</si>
  <si>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</si>
  <si>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</si>
  <si>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</si>
  <si>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</si>
  <si>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</si>
  <si>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</si>
  <si>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</si>
  <si>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</si>
  <si>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</si>
  <si>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</si>
  <si>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</si>
  <si>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</si>
  <si>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</si>
  <si>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</si>
  <si>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</si>
  <si>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</si>
  <si>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</si>
  <si>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</si>
  <si>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</si>
  <si>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</si>
  <si>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</si>
  <si>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</si>
  <si>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</si>
  <si>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</si>
  <si>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</si>
  <si>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</si>
  <si>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</si>
  <si>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</si>
  <si>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</si>
  <si>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</si>
  <si>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</si>
  <si>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</si>
  <si>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</si>
  <si>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</si>
  <si>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</si>
  <si>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</si>
  <si>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</si>
  <si>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</si>
  <si>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</si>
  <si>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</si>
  <si>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</si>
  <si>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</si>
  <si>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</si>
  <si>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</si>
  <si>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</si>
  <si>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</si>
  <si>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</si>
  <si>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</si>
  <si>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</si>
  <si>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</si>
  <si>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</si>
  <si>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</si>
  <si>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</si>
  <si>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</si>
  <si>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</si>
  <si>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</si>
  <si>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</si>
  <si>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</si>
  <si>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</si>
  <si>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</si>
  <si>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</si>
  <si>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</si>
  <si>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</si>
  <si>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</si>
  <si>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</si>
  <si>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</si>
  <si>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</si>
  <si>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</si>
  <si>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</si>
  <si>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</si>
  <si>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</si>
  <si>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</si>
  <si>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</si>
  <si>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</si>
  <si>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</si>
  <si>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</si>
  <si>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</si>
  <si>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</si>
  <si>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</si>
  <si>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</si>
  <si>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</si>
  <si>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</si>
  <si>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</si>
  <si>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</si>
  <si>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</si>
  <si>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</si>
  <si>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</si>
  <si>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</si>
  <si>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</si>
  <si>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</si>
  <si>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</si>
  <si>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</si>
  <si>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</si>
  <si>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</si>
  <si>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</si>
  <si>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</si>
  <si>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</si>
  <si>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</si>
  <si>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</si>
  <si>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</si>
  <si>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</si>
  <si>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</si>
  <si>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</si>
  <si>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</si>
  <si>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</si>
  <si>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</si>
  <si>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</si>
  <si>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</si>
  <si>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</si>
  <si>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</si>
  <si>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</si>
  <si>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</si>
  <si>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</si>
  <si>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</si>
  <si>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</si>
  <si>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</si>
  <si>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</si>
  <si>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</si>
  <si>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</si>
  <si>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</si>
  <si>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</si>
  <si>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</si>
  <si>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</si>
  <si>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</si>
  <si>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</si>
  <si>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</si>
  <si>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</si>
  <si>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</si>
  <si>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</si>
  <si>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</si>
  <si>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</si>
  <si>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</si>
  <si>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</si>
  <si>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</si>
  <si>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</si>
  <si>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</si>
  <si>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</si>
  <si>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</si>
  <si>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</si>
  <si>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</si>
  <si>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</si>
  <si>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</si>
  <si>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</si>
  <si>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</si>
  <si>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</si>
  <si>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</si>
  <si>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</si>
  <si>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</si>
  <si>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</si>
  <si>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</si>
  <si>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</si>
  <si>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</si>
  <si>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</si>
  <si>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</si>
  <si>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</si>
  <si>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</si>
  <si>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</si>
  <si>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</si>
  <si>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</si>
  <si>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</si>
  <si>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</si>
  <si>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</si>
  <si>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</si>
  <si>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</si>
  <si>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</si>
  <si>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</si>
  <si>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</si>
  <si>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</si>
  <si>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</si>
  <si>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</si>
  <si>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</si>
  <si>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</si>
  <si>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</si>
  <si>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</si>
  <si>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</si>
  <si>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</si>
  <si>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</si>
  <si>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</si>
  <si>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</si>
  <si>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</si>
  <si>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</si>
  <si>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</si>
  <si>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</si>
  <si>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</si>
  <si>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</si>
  <si>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</si>
  <si>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</si>
  <si>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</si>
  <si>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</si>
  <si>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</si>
  <si>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</si>
  <si>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</si>
  <si>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</si>
  <si>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</si>
  <si>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</si>
  <si>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</si>
  <si>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</si>
  <si>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</si>
  <si>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</si>
  <si>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</si>
  <si>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</si>
  <si>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</si>
  <si>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</si>
  <si>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</si>
  <si>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</si>
  <si>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</si>
  <si>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</si>
  <si>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</si>
  <si>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</si>
  <si>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</si>
  <si>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</si>
  <si>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</si>
  <si>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</si>
  <si>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</si>
  <si>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</si>
  <si>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</si>
  <si>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</si>
  <si>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</si>
  <si>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</si>
  <si>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</si>
  <si>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</si>
  <si>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</si>
  <si>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</si>
  <si>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</si>
  <si>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</si>
  <si>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</si>
  <si>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</si>
  <si>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</si>
  <si>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</si>
  <si>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</si>
  <si>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</si>
  <si>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</si>
  <si>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</si>
  <si>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</si>
  <si>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</si>
  <si>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</si>
  <si>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</si>
  <si>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</si>
  <si>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</si>
  <si>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</si>
  <si>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</si>
  <si>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</si>
  <si>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</si>
  <si>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</si>
  <si>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</si>
  <si>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</si>
  <si>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</si>
  <si>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</si>
  <si>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</si>
  <si>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</si>
  <si>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</si>
  <si>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</si>
  <si>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</si>
  <si>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</si>
  <si>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</si>
  <si>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</si>
  <si>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</si>
  <si>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</si>
  <si>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</si>
  <si>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</si>
  <si>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</si>
  <si>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</si>
  <si>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</si>
  <si>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</si>
  <si>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</si>
  <si>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</si>
  <si>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</si>
  <si>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</si>
  <si>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</si>
  <si>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</si>
  <si>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</si>
  <si>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</si>
  <si>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</si>
  <si>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</si>
  <si>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</si>
  <si>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</si>
  <si>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</si>
  <si>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</si>
  <si>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</si>
  <si>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</si>
  <si>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</si>
  <si>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</si>
  <si>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</si>
  <si>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</si>
  <si>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</si>
  <si>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</si>
  <si>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</si>
  <si>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</si>
  <si>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</si>
  <si>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</si>
  <si>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</si>
  <si>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</si>
  <si>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</si>
  <si>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</si>
  <si>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</si>
  <si>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</si>
  <si>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</si>
  <si>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</si>
  <si>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</si>
  <si>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</si>
  <si>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</si>
  <si>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</si>
  <si>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</si>
  <si>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</si>
  <si>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</si>
  <si>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</si>
  <si>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</si>
  <si>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</si>
  <si>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</si>
  <si>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</si>
  <si>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</si>
  <si>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</si>
  <si>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</si>
  <si>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</si>
  <si>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</si>
  <si>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</si>
  <si>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</si>
  <si>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</si>
  <si>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</si>
  <si>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</si>
  <si>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</si>
  <si>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</si>
  <si>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</si>
  <si>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</si>
  <si>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</si>
  <si>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</si>
  <si>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</si>
  <si>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</si>
  <si>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</si>
  <si>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</si>
  <si>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</si>
  <si>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</si>
  <si>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</si>
  <si>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</si>
  <si>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</si>
  <si>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</si>
  <si>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</si>
  <si>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</si>
  <si>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</si>
  <si>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</si>
  <si>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</si>
  <si>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</si>
  <si>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</si>
  <si>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</si>
  <si>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</si>
  <si>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</si>
  <si>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</si>
  <si>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</si>
  <si>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</si>
  <si>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</si>
  <si>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</si>
  <si>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</si>
  <si>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</si>
  <si>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</si>
  <si>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</si>
  <si>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</si>
  <si>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</si>
  <si>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</si>
  <si>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</si>
  <si>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</si>
  <si>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</si>
  <si>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</si>
  <si>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</si>
  <si>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</si>
  <si>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</si>
  <si>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</si>
  <si>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</si>
  <si>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</si>
  <si>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</si>
  <si>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</si>
  <si>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</si>
  <si>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</si>
  <si>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</si>
  <si>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</si>
  <si>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</si>
  <si>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</si>
  <si>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</si>
  <si>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</si>
  <si>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</si>
  <si>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</si>
  <si>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</si>
  <si>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</si>
  <si>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</si>
  <si>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</si>
  <si>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</si>
  <si>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</si>
  <si>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</si>
  <si>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</si>
  <si>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</si>
  <si>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</si>
  <si>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</si>
  <si>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</si>
  <si>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</si>
  <si>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</si>
  <si>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</si>
  <si>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</si>
  <si>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</si>
  <si>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</si>
  <si>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</si>
  <si>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</si>
  <si>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</si>
  <si>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</si>
  <si>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</si>
  <si>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</si>
  <si>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</si>
  <si>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</si>
  <si>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</si>
  <si>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</si>
  <si>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</si>
  <si>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</si>
  <si>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</si>
  <si>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</si>
  <si>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</si>
  <si>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</si>
  <si>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</si>
  <si>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</si>
  <si>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</si>
  <si>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</si>
  <si>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</si>
  <si>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</si>
  <si>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</si>
  <si>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</si>
  <si>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</si>
  <si>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</si>
  <si>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</si>
  <si>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</si>
  <si>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</si>
  <si>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</si>
  <si>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</si>
  <si>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</si>
  <si>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</si>
  <si>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</si>
  <si>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</si>
  <si>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</si>
  <si>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</si>
  <si>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</si>
  <si>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</si>
  <si>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</si>
  <si>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</si>
  <si>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</si>
  <si>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</si>
  <si>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</si>
  <si>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</si>
  <si>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</si>
  <si>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</si>
  <si>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</si>
  <si>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</si>
  <si>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</si>
  <si>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</si>
  <si>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</si>
  <si>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</si>
  <si>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</si>
  <si>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</si>
  <si>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</si>
  <si>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</si>
  <si>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</si>
  <si>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</si>
  <si>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</si>
  <si>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</si>
  <si>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</si>
  <si>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</si>
  <si>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</si>
  <si>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</si>
  <si>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</si>
  <si>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</si>
  <si>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</si>
  <si>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</si>
  <si>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</si>
  <si>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</si>
  <si>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</si>
  <si>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</si>
  <si>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</si>
  <si>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</si>
  <si>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</si>
  <si>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</si>
  <si>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</si>
  <si>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</si>
  <si>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</si>
  <si>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</si>
  <si>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</si>
  <si>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</si>
  <si>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</si>
  <si>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</si>
  <si>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</si>
  <si>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</si>
  <si>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</si>
  <si>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</si>
  <si>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</si>
  <si>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</si>
  <si>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</si>
  <si>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</si>
  <si>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</si>
  <si>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</si>
  <si>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</si>
  <si>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</si>
  <si>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</si>
  <si>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</si>
  <si>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</si>
  <si>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</si>
  <si>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</si>
  <si>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</si>
  <si>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</si>
  <si>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</si>
  <si>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</si>
  <si>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</si>
  <si>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</si>
  <si>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</si>
  <si>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</si>
  <si>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</si>
  <si>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</si>
  <si>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</si>
  <si>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</si>
  <si>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</si>
  <si>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</si>
  <si>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</si>
  <si>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</si>
  <si>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</si>
  <si>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</si>
  <si>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</si>
  <si>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</si>
  <si>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</si>
  <si>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</si>
  <si>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</si>
  <si>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</si>
  <si>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</si>
  <si>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</si>
  <si>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</si>
  <si>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</si>
  <si>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</si>
  <si>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</si>
  <si>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</si>
  <si>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</si>
  <si>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</si>
  <si>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</si>
  <si>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</si>
  <si>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</si>
  <si>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</si>
  <si>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</si>
  <si>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</si>
  <si>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</si>
  <si>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</si>
  <si>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</si>
  <si>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</si>
  <si>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</si>
  <si>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</si>
  <si>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</si>
  <si>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</si>
  <si>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</si>
  <si>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</si>
  <si>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</si>
  <si>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</si>
  <si>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</si>
  <si>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</si>
  <si>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</si>
  <si>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</si>
  <si>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</si>
  <si>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</si>
  <si>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</si>
  <si>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</si>
  <si>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</si>
  <si>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</si>
  <si>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</si>
  <si>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</si>
  <si>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</si>
  <si>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</si>
  <si>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</si>
  <si>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</si>
  <si>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</si>
  <si>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</si>
  <si>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</si>
  <si>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</si>
  <si>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</si>
  <si>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</si>
  <si>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</si>
  <si>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</si>
  <si>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</si>
  <si>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</si>
  <si>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</si>
  <si>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</si>
  <si>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</si>
  <si>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</si>
  <si>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</si>
  <si>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</si>
  <si>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</si>
  <si>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</si>
  <si>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</si>
  <si>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</si>
  <si>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</si>
  <si>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</si>
  <si>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</si>
  <si>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</si>
  <si>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</si>
  <si>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</si>
  <si>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</si>
  <si>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</si>
  <si>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</si>
  <si>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</si>
  <si>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</si>
  <si>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</si>
  <si>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</si>
  <si>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</si>
  <si>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</si>
  <si>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</si>
  <si>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</si>
  <si>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</si>
  <si>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</si>
  <si>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</si>
  <si>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</si>
  <si>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</si>
  <si>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</si>
  <si>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</si>
  <si>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</si>
  <si>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</si>
  <si>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</si>
  <si>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</si>
  <si>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</si>
  <si>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</si>
  <si>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</si>
  <si>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</si>
  <si>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</si>
  <si>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</si>
  <si>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</si>
  <si>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</si>
  <si>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</si>
  <si>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</si>
  <si>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</si>
  <si>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</si>
  <si>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</si>
  <si>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</si>
  <si>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</si>
  <si>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</si>
  <si>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</si>
  <si>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</si>
  <si>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</si>
  <si>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</si>
  <si>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</si>
  <si>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</si>
  <si>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</si>
  <si>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</si>
  <si>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</si>
  <si>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</si>
  <si>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</si>
  <si>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</si>
  <si>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</si>
  <si>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</si>
  <si>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</si>
  <si>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</si>
  <si>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</si>
  <si>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</si>
  <si>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</si>
  <si>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</si>
  <si>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</si>
  <si>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</si>
  <si>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</si>
  <si>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</si>
  <si>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</si>
  <si>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</si>
  <si>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</si>
  <si>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</si>
  <si>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</si>
  <si>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</si>
  <si>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</si>
  <si>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</si>
  <si>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</si>
  <si>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</si>
  <si>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</si>
  <si>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</si>
  <si>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</si>
  <si>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</si>
  <si>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</si>
  <si>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</si>
  <si>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</si>
  <si>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</si>
  <si>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</si>
  <si>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</si>
  <si>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</si>
  <si>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</si>
  <si>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</si>
  <si>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</si>
  <si>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</si>
  <si>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</si>
  <si>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</si>
  <si>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</si>
  <si>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</si>
  <si>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</si>
  <si>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</si>
  <si>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</si>
  <si>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</si>
  <si>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</si>
  <si>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</si>
  <si>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</si>
  <si>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</si>
  <si>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</si>
  <si>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</si>
  <si>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</si>
  <si>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</si>
  <si>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</si>
  <si>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</si>
  <si>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</si>
  <si>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</si>
  <si>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</si>
  <si>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</si>
  <si>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</si>
  <si>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</si>
  <si>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</si>
  <si>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</si>
  <si>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</si>
  <si>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</si>
  <si>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</si>
  <si>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</si>
  <si>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</si>
  <si>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</si>
  <si>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</si>
  <si>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</si>
  <si>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</si>
  <si>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</si>
  <si>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</si>
  <si>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</si>
  <si>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</si>
  <si>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</si>
  <si>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</si>
  <si>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</si>
  <si>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</si>
  <si>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</si>
  <si>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</si>
  <si>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</si>
  <si>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</si>
  <si>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</si>
  <si>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</si>
  <si>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</si>
  <si>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</si>
  <si>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</si>
  <si>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</si>
  <si>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</si>
  <si>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</si>
  <si>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</si>
  <si>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</si>
  <si>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</si>
  <si>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</si>
  <si>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</si>
  <si>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</si>
  <si>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</si>
  <si>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</si>
  <si>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</si>
  <si>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</si>
  <si>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</si>
  <si>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</si>
  <si>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</si>
  <si>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</si>
  <si>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</si>
  <si>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</si>
  <si>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</si>
  <si>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</si>
  <si>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</si>
  <si>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</si>
  <si>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</si>
  <si>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</si>
  <si>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</si>
  <si>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</si>
  <si>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</si>
  <si>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</si>
  <si>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</si>
  <si>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</si>
  <si>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</si>
  <si>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</si>
  <si>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</si>
  <si>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</si>
  <si>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</si>
  <si>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</si>
  <si>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</si>
  <si>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</si>
  <si>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</si>
  <si>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</si>
  <si>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</si>
  <si>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</si>
  <si>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</si>
  <si>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</si>
  <si>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</si>
  <si>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</si>
  <si>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</si>
  <si>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</si>
  <si>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</si>
  <si>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</si>
  <si>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</si>
  <si>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</si>
  <si>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</si>
  <si>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</si>
  <si>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</si>
  <si>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</si>
  <si>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</si>
  <si>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</si>
  <si>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</si>
  <si>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</si>
  <si>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</si>
  <si>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</si>
  <si>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</si>
  <si>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</si>
  <si>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</si>
  <si>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</si>
  <si>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</si>
  <si>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</si>
  <si>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</si>
  <si>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</si>
  <si>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</si>
  <si>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</si>
  <si>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</si>
  <si>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</si>
  <si>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</si>
  <si>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</si>
  <si>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</si>
  <si>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</si>
  <si>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</si>
  <si>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</si>
  <si>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</si>
  <si>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</si>
  <si>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</si>
  <si>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</si>
  <si>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</si>
  <si>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</si>
  <si>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</si>
  <si>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</si>
  <si>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</si>
  <si>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</si>
  <si>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</si>
  <si>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</si>
  <si>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</si>
  <si>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</si>
  <si>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</si>
  <si>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</si>
  <si>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</si>
  <si>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</si>
  <si>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</si>
  <si>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</si>
  <si>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</si>
  <si>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</si>
  <si>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</si>
  <si>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</si>
  <si>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</si>
  <si>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</si>
  <si>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</si>
  <si>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</si>
  <si>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</si>
  <si>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</si>
  <si>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</si>
  <si>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</si>
  <si>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</si>
  <si>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</si>
  <si>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</si>
  <si>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</si>
  <si>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</si>
  <si>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</si>
  <si>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</si>
  <si>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</si>
  <si>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</si>
  <si>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</si>
  <si>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</si>
  <si>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</si>
  <si>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</si>
  <si>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</si>
  <si>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</si>
  <si>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</si>
  <si>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</si>
  <si>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</si>
  <si>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</si>
  <si>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</si>
  <si>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</si>
  <si>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</si>
  <si>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</si>
  <si>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</si>
  <si>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</si>
  <si>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</si>
  <si>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</si>
  <si>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</si>
  <si>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</si>
  <si>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</si>
  <si>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</si>
  <si>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</si>
  <si>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</si>
  <si>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</si>
  <si>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</si>
  <si>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</si>
  <si>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</si>
  <si>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</si>
  <si>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</si>
  <si>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</si>
  <si>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</si>
  <si>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</si>
  <si>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</si>
  <si>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</si>
  <si>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</si>
  <si>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</si>
  <si>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</si>
  <si>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</si>
  <si>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</si>
  <si>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</si>
  <si>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</si>
  <si>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</si>
  <si>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</si>
  <si>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</si>
  <si>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</si>
  <si>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</si>
  <si>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</si>
  <si>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</si>
  <si>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</si>
  <si>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</si>
  <si>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</si>
  <si>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</si>
  <si>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</si>
  <si>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</si>
  <si>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</si>
  <si>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</si>
  <si>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</si>
  <si>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</si>
  <si>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</si>
  <si>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</si>
  <si>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</si>
  <si>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</si>
  <si>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</si>
  <si>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</si>
  <si>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</si>
  <si>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</si>
  <si>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</si>
  <si>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</si>
  <si>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</si>
  <si>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</si>
  <si>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</si>
  <si>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</si>
  <si>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</si>
  <si>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</si>
  <si>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</si>
  <si>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</si>
  <si>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</si>
  <si>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</si>
  <si>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</si>
  <si>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</si>
  <si>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</si>
  <si>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</si>
  <si>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</si>
  <si>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</si>
  <si>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</si>
  <si>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</si>
  <si>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</si>
  <si>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</si>
  <si>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</si>
  <si>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</si>
  <si>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</si>
  <si>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</si>
  <si>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</si>
  <si>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</si>
  <si>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</si>
  <si>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</si>
  <si>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</si>
  <si>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</si>
  <si>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</si>
  <si>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</si>
  <si>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</si>
  <si>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</si>
  <si>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</si>
  <si>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</si>
  <si>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</si>
  <si>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</si>
  <si>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</si>
  <si>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</si>
  <si>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</si>
  <si>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</si>
  <si>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</si>
  <si>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</si>
  <si>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</si>
  <si>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</si>
  <si>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</si>
  <si>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</si>
  <si>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</si>
  <si>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</si>
  <si>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</si>
  <si>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</si>
  <si>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</si>
  <si>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</si>
  <si>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</si>
  <si>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</si>
  <si>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</si>
  <si>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</si>
  <si>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</si>
  <si>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</si>
  <si>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</si>
  <si>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</si>
  <si>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</si>
  <si>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</si>
  <si>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</si>
  <si>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</si>
  <si>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</si>
  <si>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</si>
  <si>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</si>
  <si>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</si>
  <si>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</si>
  <si>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</si>
  <si>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</si>
  <si>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</si>
  <si>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</si>
  <si>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</si>
  <si>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</si>
  <si>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</si>
  <si>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</si>
  <si>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</si>
  <si>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</si>
  <si>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</si>
  <si>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</si>
  <si>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</si>
  <si>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</si>
  <si>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</si>
  <si>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</si>
  <si>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</si>
  <si>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</si>
  <si>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</si>
  <si>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</si>
  <si>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</si>
  <si>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</si>
  <si>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</si>
  <si>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</si>
  <si>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</si>
  <si>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</si>
  <si>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</si>
  <si>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</si>
  <si>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</si>
  <si>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</si>
  <si>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</si>
  <si>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</si>
  <si>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</si>
  <si>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</si>
  <si>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</si>
  <si>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</si>
  <si>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</si>
  <si>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</si>
  <si>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</si>
  <si>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</si>
  <si>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</si>
  <si>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</si>
  <si>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</si>
  <si>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</si>
  <si>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</si>
  <si>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</si>
  <si>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</si>
  <si>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</si>
  <si>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</si>
  <si>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</si>
  <si>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</si>
  <si>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</si>
  <si>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</si>
  <si>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</si>
  <si>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</si>
  <si>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</si>
  <si>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</si>
  <si>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</si>
  <si>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</si>
  <si>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</si>
  <si>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</si>
  <si>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</si>
  <si>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</si>
  <si>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</si>
  <si>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</si>
  <si>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</si>
  <si>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</si>
  <si>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</si>
  <si>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</si>
  <si>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</si>
  <si>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</si>
  <si>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</si>
  <si>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</si>
  <si>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</si>
  <si>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</si>
  <si>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</si>
  <si>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</si>
  <si>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</si>
  <si>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</si>
  <si>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</si>
  <si>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</si>
  <si>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</si>
  <si>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</si>
  <si>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</si>
  <si>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</si>
  <si>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</si>
  <si>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</si>
  <si>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</si>
  <si>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</si>
  <si>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</si>
  <si>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</si>
  <si>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</si>
  <si>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</si>
  <si>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</si>
  <si>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</si>
  <si>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</si>
  <si>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</si>
  <si>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</si>
  <si>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</si>
  <si>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</si>
  <si>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</si>
  <si>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</si>
  <si>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</si>
  <si>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</si>
  <si>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</si>
  <si>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</si>
  <si>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</si>
  <si>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</si>
  <si>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</si>
  <si>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</si>
  <si>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</si>
  <si>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</si>
  <si>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</si>
  <si>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</si>
  <si>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</si>
  <si>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</si>
  <si>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</si>
  <si>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</si>
  <si>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</si>
  <si>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</si>
  <si>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</si>
  <si>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</si>
  <si>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</si>
  <si>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</si>
  <si>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</si>
  <si>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</si>
  <si>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</si>
  <si>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</si>
  <si>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</si>
  <si>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</si>
  <si>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</si>
  <si>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</si>
  <si>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</si>
  <si>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</si>
  <si>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</si>
  <si>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</si>
  <si>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</si>
  <si>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</si>
  <si>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</si>
  <si>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</si>
  <si>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</si>
  <si>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</si>
  <si>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</si>
  <si>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</si>
  <si>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</si>
  <si>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</si>
  <si>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</si>
  <si>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</si>
  <si>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</si>
  <si>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</si>
  <si>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</si>
  <si>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</si>
  <si>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</si>
  <si>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</si>
  <si>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</si>
  <si>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</si>
  <si>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</si>
  <si>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</si>
  <si>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</si>
  <si>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</si>
  <si>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</si>
  <si>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</si>
  <si>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</si>
  <si>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</si>
  <si>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</si>
  <si>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</si>
  <si>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</si>
  <si>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</si>
  <si>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</si>
  <si>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</si>
  <si>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</si>
  <si>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</si>
  <si>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</si>
  <si>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</si>
  <si>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</si>
  <si>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</si>
  <si>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</si>
  <si>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</si>
  <si>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</si>
  <si>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</si>
  <si>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</si>
  <si>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</si>
  <si>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</si>
  <si>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</si>
  <si>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</si>
  <si>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</si>
  <si>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</si>
  <si>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</si>
  <si>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</si>
  <si>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</si>
  <si>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</si>
  <si>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</si>
  <si>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</si>
  <si>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</si>
  <si>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</si>
  <si>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</si>
  <si>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</si>
  <si>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</si>
  <si>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</si>
  <si>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</si>
  <si>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</si>
  <si>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</si>
  <si>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</si>
  <si>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</si>
  <si>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</si>
  <si>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</si>
  <si>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</si>
  <si>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</si>
  <si>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</si>
  <si>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</si>
  <si>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</si>
  <si>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</si>
  <si>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</si>
  <si>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</si>
  <si>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</si>
  <si>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</si>
  <si>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</si>
  <si>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</si>
  <si>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</si>
  <si>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</si>
  <si>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</si>
  <si>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</si>
  <si>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</si>
  <si>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</si>
  <si>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</si>
  <si>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</si>
  <si>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</si>
  <si>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</si>
  <si>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</si>
  <si>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</si>
  <si>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</si>
  <si>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</si>
  <si>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</si>
  <si>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</si>
  <si>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</si>
  <si>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</si>
  <si>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</si>
  <si>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</si>
  <si>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</si>
  <si>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</si>
  <si>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</si>
  <si>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</si>
  <si>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</si>
  <si>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</si>
  <si>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</si>
  <si>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</si>
  <si>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</si>
  <si>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</si>
  <si>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</si>
  <si>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</si>
  <si>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</si>
  <si>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</si>
  <si>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</si>
  <si>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</si>
  <si>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</si>
  <si>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</si>
  <si>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</si>
  <si>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</si>
  <si>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</si>
  <si>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</si>
  <si>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</si>
  <si>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</si>
  <si>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</si>
  <si>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</si>
  <si>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</si>
  <si>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</si>
  <si>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</si>
  <si>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</si>
  <si>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</si>
  <si>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</si>
  <si>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</si>
  <si>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</si>
  <si>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</si>
  <si>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</si>
  <si>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</si>
  <si>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</si>
  <si>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</si>
  <si>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</si>
  <si>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</si>
  <si>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</si>
  <si>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</si>
  <si>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</si>
  <si>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</si>
  <si>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</si>
  <si>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</si>
  <si>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</si>
  <si>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</si>
  <si>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</si>
  <si>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</si>
  <si>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</si>
  <si>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</si>
  <si>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</si>
  <si>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</si>
  <si>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</si>
  <si>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</si>
  <si>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</si>
  <si>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</si>
  <si>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</si>
  <si>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</si>
  <si>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</si>
  <si>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</si>
  <si>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</si>
  <si>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</si>
  <si>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</si>
  <si>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</si>
  <si>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</si>
  <si>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</si>
  <si>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</si>
  <si>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</si>
  <si>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</si>
  <si>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</si>
  <si>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</si>
  <si>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</si>
  <si>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</si>
  <si>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</si>
  <si>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</si>
  <si>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</si>
  <si>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</si>
  <si>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</si>
  <si>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</si>
  <si>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</si>
  <si>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</si>
  <si>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</si>
  <si>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</si>
  <si>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</si>
  <si>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</si>
  <si>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</si>
  <si>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</si>
  <si>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</si>
  <si>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</si>
  <si>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</si>
  <si>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</si>
  <si>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</si>
  <si>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</si>
  <si>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</si>
  <si>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</si>
  <si>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</si>
  <si>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</si>
  <si>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</si>
  <si>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</si>
  <si>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</si>
  <si>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</si>
  <si>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</si>
  <si>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</si>
  <si>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</si>
  <si>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</si>
  <si>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</si>
  <si>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</si>
  <si>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</si>
  <si>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</si>
  <si>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</si>
  <si>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</si>
  <si>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</si>
  <si>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</si>
  <si>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</si>
  <si>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</si>
  <si>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</si>
  <si>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</si>
  <si>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</si>
  <si>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</si>
  <si>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</si>
  <si>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</si>
  <si>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</si>
  <si>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</si>
  <si>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</si>
  <si>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</si>
  <si>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</si>
  <si>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</si>
  <si>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</si>
  <si>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</si>
  <si>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</si>
  <si>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</si>
  <si>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</si>
  <si>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</si>
  <si>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</si>
  <si>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</si>
  <si>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</si>
  <si>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</si>
  <si>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</si>
  <si>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</si>
  <si>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</si>
  <si>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</si>
  <si>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</si>
  <si>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</si>
  <si>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</si>
  <si>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</si>
  <si>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</si>
  <si>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</si>
  <si>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</si>
  <si>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</si>
  <si>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</si>
  <si>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</si>
  <si>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</si>
  <si>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</si>
  <si>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</si>
  <si>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</si>
  <si>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</si>
  <si>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</si>
  <si>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</si>
  <si>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</si>
  <si>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</si>
  <si>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</si>
  <si>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</si>
  <si>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</si>
  <si>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</si>
  <si>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</si>
  <si>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</si>
  <si>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</si>
  <si>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</si>
  <si>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</si>
  <si>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</si>
  <si>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</si>
  <si>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</si>
  <si>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</si>
  <si>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</si>
  <si>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</si>
  <si>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</si>
  <si>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</si>
  <si>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</si>
  <si>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</si>
  <si>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</si>
  <si>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</si>
  <si>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</si>
  <si>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</si>
  <si>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</si>
  <si>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</si>
  <si>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</si>
  <si>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</si>
  <si>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</si>
  <si>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</si>
  <si>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</si>
  <si>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</si>
  <si>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</si>
  <si>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</si>
  <si>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</si>
  <si>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</si>
  <si>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</si>
  <si>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</si>
  <si>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</si>
  <si>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</si>
  <si>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</si>
  <si>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</si>
  <si>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</si>
  <si>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</si>
  <si>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</si>
  <si>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</si>
  <si>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</si>
  <si>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</si>
  <si>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</si>
  <si>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</si>
  <si>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</si>
  <si>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</si>
  <si>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</si>
  <si>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</si>
  <si>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</si>
  <si>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</si>
  <si>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</si>
  <si>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</si>
  <si>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</si>
  <si>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</si>
  <si>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</si>
  <si>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</si>
  <si>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</si>
  <si>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</si>
  <si>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</si>
  <si>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</si>
  <si>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</si>
  <si>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</si>
  <si>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</si>
  <si>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</si>
  <si>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</si>
  <si>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</si>
  <si>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</si>
  <si>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</si>
  <si>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</si>
  <si>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</si>
  <si>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</si>
  <si>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</si>
  <si>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</si>
  <si>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</si>
  <si>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</si>
  <si>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</si>
  <si>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</si>
  <si>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</si>
  <si>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</si>
  <si>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</si>
  <si>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</si>
  <si>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</si>
  <si>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</si>
  <si>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</si>
  <si>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</si>
  <si>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</si>
  <si>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</si>
  <si>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</si>
  <si>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</si>
  <si>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</si>
  <si>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</si>
  <si>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</si>
  <si>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</si>
  <si>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</si>
  <si>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</si>
  <si>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</si>
  <si>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</si>
  <si>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</si>
  <si>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</si>
  <si>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</si>
  <si>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</si>
  <si>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</si>
  <si>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</si>
  <si>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</si>
  <si>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</si>
  <si>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</si>
  <si>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</si>
  <si>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</si>
  <si>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</si>
  <si>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</si>
  <si>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</si>
  <si>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</si>
  <si>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</si>
  <si>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</si>
  <si>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</si>
  <si>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</si>
  <si>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</si>
  <si>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</si>
  <si>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</si>
  <si>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</si>
  <si>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</si>
  <si>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</si>
  <si>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</si>
  <si>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</si>
  <si>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</si>
  <si>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</si>
  <si>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</si>
  <si>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</si>
  <si>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</si>
  <si>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</si>
  <si>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</si>
  <si>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</si>
  <si>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</si>
  <si>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</si>
  <si>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</si>
  <si>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</si>
  <si>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</si>
  <si>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</si>
  <si>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</si>
  <si>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</si>
  <si>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</si>
  <si>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</si>
  <si>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</si>
  <si>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</si>
  <si>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</si>
  <si>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</si>
  <si>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</si>
  <si>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</si>
  <si>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</si>
  <si>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</si>
  <si>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</si>
  <si>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</si>
  <si>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</si>
  <si>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</si>
  <si>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</si>
  <si>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</si>
  <si>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</si>
  <si>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</si>
  <si>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</si>
  <si>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</si>
  <si>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</si>
  <si>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</si>
  <si>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</si>
  <si>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</si>
  <si>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</si>
  <si>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</si>
  <si>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</si>
  <si>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</si>
  <si>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</si>
  <si>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</si>
  <si>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</si>
  <si>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</si>
  <si>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</si>
  <si>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</si>
  <si>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</si>
  <si>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</si>
  <si>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</si>
  <si>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</si>
  <si>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</si>
  <si>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</si>
  <si>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</si>
  <si>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</si>
  <si>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</si>
  <si>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</si>
  <si>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</si>
  <si>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</si>
  <si>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</si>
  <si>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</si>
  <si>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</si>
  <si>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</si>
  <si>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</si>
  <si>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</si>
  <si>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</si>
  <si>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</si>
  <si>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</si>
  <si>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</si>
  <si>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</si>
  <si>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</si>
  <si>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</si>
  <si>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</si>
  <si>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</si>
  <si>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</si>
  <si>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</si>
  <si>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</si>
  <si>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</si>
  <si>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</si>
  <si>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</si>
  <si>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</si>
  <si>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</si>
  <si>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</si>
  <si>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</si>
  <si>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</si>
  <si>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</si>
  <si>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</si>
  <si>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</si>
  <si>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</si>
  <si>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</si>
  <si>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</si>
  <si>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</si>
  <si>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</si>
  <si>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</si>
  <si>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</si>
  <si>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</si>
  <si>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</si>
  <si>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</si>
  <si>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</si>
  <si>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</si>
  <si>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</si>
  <si>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</si>
  <si>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</si>
  <si>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</si>
  <si>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</si>
  <si>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</si>
  <si>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</si>
  <si>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</si>
  <si>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</si>
  <si>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</si>
  <si>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</si>
  <si>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</si>
  <si>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</si>
  <si>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</si>
  <si>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</si>
  <si>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</si>
  <si>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</si>
  <si>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</si>
  <si>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</si>
  <si>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</si>
  <si>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</si>
  <si>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</si>
  <si>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</si>
  <si>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</si>
  <si>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</si>
  <si>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</si>
  <si>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</si>
  <si>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</si>
  <si>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</si>
  <si>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</si>
  <si>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</si>
  <si>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</si>
  <si>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</si>
  <si>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</si>
  <si>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</si>
  <si>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</si>
  <si>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</si>
  <si>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</si>
  <si>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</si>
  <si>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</si>
  <si>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</si>
  <si>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</si>
  <si>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</si>
  <si>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</si>
  <si>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</si>
  <si>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</si>
  <si>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</si>
  <si>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</si>
  <si>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</si>
  <si>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</si>
  <si>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</si>
  <si>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</si>
  <si>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</si>
  <si>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</si>
  <si>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</si>
  <si>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</si>
  <si>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</si>
  <si>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</si>
  <si>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</si>
  <si>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</si>
  <si>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</si>
  <si>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</si>
  <si>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</si>
  <si>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</si>
  <si>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</si>
  <si>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</si>
  <si>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</si>
  <si>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</si>
  <si>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</si>
  <si>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</si>
  <si>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</si>
  <si>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</si>
  <si>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</si>
  <si>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</si>
  <si>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</si>
  <si>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</si>
  <si>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</si>
  <si>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</si>
  <si>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</si>
  <si>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</si>
  <si>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</si>
  <si>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</si>
  <si>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</si>
  <si>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</si>
  <si>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</si>
  <si>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</si>
  <si>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</si>
  <si>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</si>
  <si>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</si>
  <si>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</si>
  <si>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</si>
  <si>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</si>
  <si>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</si>
  <si>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</si>
  <si>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</si>
  <si>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</si>
  <si>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</si>
  <si>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</si>
  <si>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</si>
  <si>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</si>
  <si>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</si>
  <si>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</si>
  <si>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</si>
  <si>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</si>
  <si>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</si>
  <si>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</si>
  <si>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</si>
  <si>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</si>
  <si>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</si>
  <si>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</si>
  <si>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</si>
  <si>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</si>
  <si>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</si>
  <si>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</si>
  <si>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</si>
  <si>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</si>
  <si>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</si>
  <si>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</si>
  <si>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</si>
  <si>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</si>
  <si>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</si>
  <si>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</si>
  <si>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</si>
  <si>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</si>
  <si>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</si>
  <si>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</si>
  <si>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</si>
  <si>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</si>
  <si>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</si>
  <si>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</si>
  <si>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</si>
  <si>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</si>
  <si>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</si>
  <si>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</si>
  <si>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</si>
  <si>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</si>
  <si>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</si>
  <si>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</si>
  <si>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</si>
  <si>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</si>
  <si>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</si>
  <si>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</si>
  <si>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</si>
  <si>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</si>
  <si>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</si>
  <si>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</si>
  <si>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</si>
  <si>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</si>
  <si>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</si>
  <si>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</si>
  <si>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</si>
  <si>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</si>
  <si>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</si>
  <si>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</si>
  <si>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</si>
  <si>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</si>
  <si>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</si>
  <si>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</si>
  <si>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</si>
  <si>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</si>
  <si>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</si>
  <si>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</si>
  <si>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</si>
  <si>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</si>
  <si>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</si>
  <si>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</si>
  <si>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</si>
  <si>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</si>
  <si>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</si>
  <si>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</si>
  <si>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</si>
  <si>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</si>
  <si>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</si>
  <si>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</si>
  <si>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</si>
  <si>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</si>
  <si>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</si>
  <si>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</si>
  <si>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</si>
  <si>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</si>
  <si>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</si>
  <si>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</si>
  <si>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</si>
  <si>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</si>
  <si>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</si>
  <si>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</si>
  <si>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</si>
  <si>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</si>
  <si>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</si>
  <si>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</si>
  <si>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</si>
  <si>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</si>
  <si>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</si>
  <si>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</si>
  <si>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</si>
  <si>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</si>
  <si>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</si>
  <si>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</si>
  <si>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</si>
  <si>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</si>
  <si>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</si>
  <si>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</si>
  <si>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</si>
  <si>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</si>
  <si>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</si>
  <si>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</si>
  <si>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</si>
  <si>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</si>
  <si>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</si>
  <si>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</si>
  <si>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</si>
  <si>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</si>
  <si>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</si>
  <si>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</si>
  <si>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</si>
  <si>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</si>
  <si>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</si>
  <si>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</si>
  <si>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</si>
  <si>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</si>
  <si>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</si>
  <si>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</si>
  <si>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</si>
  <si>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</si>
  <si>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</si>
  <si>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</si>
  <si>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</si>
  <si>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</si>
  <si>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</si>
  <si>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</si>
  <si>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</si>
  <si>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</si>
  <si>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</si>
  <si>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</si>
  <si>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</si>
  <si>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</si>
  <si>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</si>
  <si>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</si>
  <si>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</si>
  <si>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</si>
  <si>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</si>
  <si>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</si>
  <si>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</si>
  <si>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</si>
  <si>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</si>
  <si>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</si>
  <si>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</si>
  <si>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</si>
  <si>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</si>
  <si>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</si>
  <si>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</si>
  <si>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</si>
  <si>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</si>
  <si>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</si>
  <si>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</si>
  <si>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</si>
  <si>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</si>
  <si>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</si>
  <si>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</si>
  <si>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</si>
  <si>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</si>
  <si>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</si>
  <si>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</si>
  <si>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</si>
  <si>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</si>
  <si>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</si>
  <si>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</si>
  <si>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</si>
  <si>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</si>
  <si>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</si>
  <si>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</si>
  <si>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</si>
  <si>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</si>
  <si>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</si>
  <si>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</si>
  <si>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</si>
  <si>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</si>
  <si>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</si>
  <si>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</si>
  <si>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</si>
  <si>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</si>
  <si>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</si>
  <si>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</si>
  <si>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</si>
  <si>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</si>
  <si>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</si>
  <si>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</si>
  <si>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</si>
  <si>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</si>
  <si>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</si>
  <si>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</si>
  <si>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</si>
  <si>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</si>
  <si>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</si>
  <si>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</si>
  <si>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</si>
  <si>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</si>
  <si>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</si>
  <si>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</si>
  <si>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</si>
  <si>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</si>
  <si>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</si>
  <si>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</si>
  <si>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</si>
  <si>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</si>
  <si>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</si>
  <si>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</si>
  <si>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</si>
  <si>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</si>
  <si>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</si>
  <si>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</si>
  <si>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</si>
  <si>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</si>
  <si>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</si>
  <si>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</si>
  <si>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</si>
  <si>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</si>
  <si>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</si>
  <si>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</si>
  <si>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</si>
  <si>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</si>
  <si>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</si>
  <si>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</si>
  <si>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</si>
  <si>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</si>
  <si>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</si>
  <si>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</si>
  <si>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</si>
  <si>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</si>
  <si>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</si>
  <si>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</si>
  <si>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</si>
  <si>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</si>
  <si>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</si>
  <si>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</si>
  <si>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</si>
  <si>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</si>
  <si>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</si>
  <si>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</si>
  <si>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</si>
  <si>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</si>
  <si>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</si>
  <si>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</si>
  <si>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</si>
  <si>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</si>
  <si>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</si>
  <si>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</si>
  <si>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</si>
  <si>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</si>
  <si>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</si>
  <si>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</si>
  <si>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</si>
  <si>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</si>
  <si>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</si>
  <si>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</si>
  <si>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</si>
  <si>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</si>
  <si>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</si>
  <si>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</si>
  <si>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</si>
  <si>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</si>
  <si>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</si>
  <si>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</si>
  <si>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</si>
  <si>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</si>
  <si>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</si>
  <si>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</si>
  <si>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</si>
  <si>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</si>
  <si>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</si>
  <si>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</si>
  <si>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</si>
  <si>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</si>
  <si>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</si>
  <si>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</si>
  <si>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</si>
  <si>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</si>
  <si>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</si>
  <si>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</si>
  <si>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</si>
  <si>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</si>
  <si>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</si>
  <si>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</si>
  <si>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</si>
  <si>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</si>
  <si>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</si>
  <si>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</si>
  <si>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</si>
  <si>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</si>
  <si>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</si>
  <si>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</si>
  <si>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</si>
  <si>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</si>
  <si>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</si>
  <si>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</si>
  <si>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</si>
  <si>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</si>
  <si>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</si>
  <si>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</si>
  <si>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</si>
  <si>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</si>
  <si>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</si>
  <si>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</si>
  <si>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</si>
  <si>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</si>
  <si>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</si>
  <si>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</si>
  <si>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</si>
  <si>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</si>
  <si>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</si>
  <si>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</si>
  <si>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</si>
  <si>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</si>
  <si>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</si>
  <si>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</si>
  <si>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</si>
  <si>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</si>
  <si>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</si>
  <si>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</si>
  <si>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</si>
  <si>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</si>
  <si>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</si>
  <si>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</si>
  <si>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</si>
  <si>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</si>
  <si>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</si>
  <si>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</si>
  <si>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</si>
  <si>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</si>
  <si>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</si>
  <si>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</si>
  <si>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</si>
  <si>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</si>
  <si>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</si>
  <si>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</si>
  <si>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</si>
  <si>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</si>
  <si>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</si>
  <si>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</si>
  <si>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</si>
  <si>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</si>
  <si>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</si>
  <si>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</si>
  <si>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</si>
  <si>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</si>
  <si>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</si>
  <si>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</si>
  <si>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</si>
  <si>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</si>
  <si>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</si>
  <si>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</si>
  <si>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</si>
  <si>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</si>
  <si>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</si>
  <si>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</si>
  <si>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</si>
  <si>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</si>
  <si>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</si>
  <si>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</si>
  <si>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</si>
  <si>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</si>
  <si>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</si>
  <si>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</si>
  <si>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</si>
  <si>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</si>
  <si>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</si>
  <si>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</si>
  <si>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</si>
  <si>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</si>
  <si>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</si>
  <si>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</si>
  <si>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</si>
  <si>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</si>
  <si>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</si>
  <si>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</si>
  <si>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</si>
  <si>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</si>
  <si>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</si>
  <si>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</si>
  <si>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</si>
  <si>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</si>
  <si>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</si>
  <si>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</si>
  <si>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</si>
  <si>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</si>
  <si>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</si>
  <si>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</si>
  <si>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</si>
  <si>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</si>
  <si>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</si>
  <si>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</si>
  <si>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</si>
  <si>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</si>
  <si>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</si>
  <si>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</si>
  <si>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</si>
  <si>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</si>
  <si>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</si>
  <si>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</si>
  <si>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</si>
  <si>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</si>
  <si>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</si>
  <si>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</si>
  <si>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</si>
  <si>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</si>
  <si>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</si>
  <si>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</si>
  <si>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</si>
  <si>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</si>
  <si>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</si>
  <si>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</si>
  <si>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</si>
  <si>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</si>
  <si>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</si>
  <si>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</si>
  <si>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</si>
  <si>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</si>
  <si>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</si>
  <si>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</si>
  <si>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</si>
  <si>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</si>
  <si>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</si>
  <si>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</si>
  <si>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</si>
  <si>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</si>
  <si>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</si>
  <si>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</si>
  <si>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</si>
  <si>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</si>
  <si>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</si>
  <si>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</si>
  <si>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</si>
  <si>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</si>
  <si>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</si>
  <si>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</si>
  <si>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</si>
  <si>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</si>
  <si>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</si>
  <si>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</si>
  <si>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</si>
  <si>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</si>
  <si>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</si>
  <si>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</si>
  <si>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</si>
  <si>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</si>
  <si>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</si>
  <si>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</si>
  <si>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</si>
  <si>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</si>
  <si>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</si>
  <si>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</si>
  <si>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</si>
  <si>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</si>
  <si>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</si>
  <si>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</si>
  <si>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</si>
  <si>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</si>
  <si>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</si>
  <si>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</si>
  <si>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</si>
  <si>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</si>
  <si>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</si>
  <si>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</si>
  <si>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</si>
  <si>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</si>
  <si>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</si>
  <si>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</si>
  <si>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</si>
  <si>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</si>
  <si>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</si>
  <si>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</si>
  <si>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</si>
  <si>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</si>
  <si>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</si>
  <si>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</si>
  <si>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</si>
  <si>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</si>
  <si>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</si>
  <si>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</si>
  <si>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</si>
  <si>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</si>
  <si>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</si>
  <si>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</si>
  <si>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</si>
  <si>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</si>
  <si>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</si>
  <si>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</si>
  <si>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</si>
  <si>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</si>
  <si>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</si>
  <si>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</si>
  <si>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</si>
  <si>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</si>
  <si>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</si>
  <si>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</si>
  <si>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</si>
  <si>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</si>
  <si>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</si>
  <si>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</si>
  <si>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</si>
  <si>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</si>
  <si>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</si>
  <si>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</si>
  <si>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</si>
  <si>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</si>
  <si>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</si>
  <si>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</si>
  <si>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</si>
  <si>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</si>
  <si>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</si>
  <si>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</si>
  <si>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</si>
  <si>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</si>
  <si>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</si>
  <si>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</si>
  <si>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</si>
  <si>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</si>
  <si>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</si>
  <si>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</si>
  <si>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</si>
  <si>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</si>
  <si>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</si>
  <si>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</si>
  <si>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</si>
  <si>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</si>
  <si>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</si>
  <si>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</si>
  <si>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</si>
  <si>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</si>
  <si>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</si>
  <si>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</si>
  <si>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</si>
  <si>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</si>
  <si>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</si>
  <si>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</si>
  <si>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</si>
  <si>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</si>
  <si>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</si>
  <si>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</si>
  <si>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</si>
  <si>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</si>
  <si>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</si>
  <si>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</si>
  <si>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</si>
  <si>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</si>
  <si>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</si>
  <si>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</si>
  <si>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</si>
  <si>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</si>
  <si>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</si>
  <si>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</si>
  <si>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</si>
  <si>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</si>
  <si>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</si>
  <si>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</si>
  <si>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</si>
  <si>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</si>
  <si>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</si>
  <si>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</si>
  <si>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</si>
  <si>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</si>
  <si>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</si>
  <si>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</si>
  <si>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</si>
  <si>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</si>
  <si>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</si>
  <si>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</si>
  <si>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</si>
  <si>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</si>
  <si>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</si>
  <si>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</si>
  <si>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</si>
  <si>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</si>
  <si>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</si>
  <si>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</si>
  <si>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</si>
  <si>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</si>
  <si>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</si>
  <si>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</si>
  <si>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</si>
  <si>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</si>
  <si>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</si>
  <si>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</si>
  <si>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</si>
  <si>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</si>
  <si>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</si>
  <si>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</si>
  <si>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</si>
  <si>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</si>
  <si>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</si>
  <si>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</si>
  <si>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</si>
  <si>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</si>
  <si>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</si>
  <si>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</si>
  <si>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</si>
  <si>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</si>
  <si>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</si>
  <si>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</si>
  <si>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</si>
  <si>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</si>
  <si>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</si>
  <si>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</si>
  <si>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</si>
  <si>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</si>
  <si>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</si>
  <si>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</si>
  <si>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</si>
  <si>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</si>
  <si>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</si>
  <si>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</si>
  <si>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</si>
  <si>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</si>
  <si>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</si>
  <si>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</si>
  <si>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</si>
  <si>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</si>
  <si>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</si>
  <si>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</si>
  <si>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</si>
  <si>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</si>
  <si>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</si>
  <si>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</si>
  <si>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</si>
  <si>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</si>
  <si>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</si>
  <si>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</si>
  <si>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</si>
  <si>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</si>
  <si>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</si>
  <si>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</si>
  <si>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</si>
  <si>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</si>
  <si>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</si>
  <si>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</si>
  <si>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</si>
  <si>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</si>
  <si>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</si>
  <si>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</si>
  <si>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</si>
  <si>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</si>
  <si>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</si>
  <si>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</si>
  <si>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</si>
  <si>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</si>
  <si>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</si>
  <si>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</si>
  <si>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</si>
  <si>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</si>
  <si>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</si>
  <si>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</si>
  <si>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</si>
  <si>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</si>
  <si>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</si>
  <si>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</si>
  <si>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</si>
  <si>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</si>
  <si>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</si>
  <si>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</si>
  <si>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</si>
  <si>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</si>
  <si>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</si>
  <si>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</si>
  <si>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</si>
  <si>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</si>
  <si>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</si>
  <si>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</si>
  <si>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</si>
  <si>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</si>
  <si>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</si>
  <si>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</si>
  <si>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</si>
  <si>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</si>
  <si>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</si>
  <si>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</si>
  <si>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</si>
  <si>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</si>
  <si>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</si>
  <si>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</si>
  <si>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</si>
  <si>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</si>
  <si>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</si>
  <si>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</si>
  <si>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</si>
  <si>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</si>
  <si>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</si>
  <si>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</si>
  <si>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</si>
  <si>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</si>
  <si>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</si>
  <si>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</si>
  <si>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</si>
  <si>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</si>
  <si>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</si>
  <si>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</si>
  <si>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</si>
  <si>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</si>
  <si>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</si>
  <si>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</si>
  <si>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</si>
  <si>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</si>
  <si>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</si>
  <si>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</si>
  <si>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</si>
  <si>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</si>
  <si>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</si>
  <si>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</si>
  <si>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</si>
  <si>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</si>
  <si>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</si>
  <si>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</si>
  <si>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</si>
  <si>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</si>
  <si>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</si>
  <si>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</si>
  <si>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</si>
  <si>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</si>
  <si>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</si>
  <si>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</si>
  <si>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</si>
  <si>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</si>
  <si>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</si>
  <si>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</si>
  <si>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</si>
  <si>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</si>
  <si>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</si>
  <si>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</si>
  <si>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</si>
  <si>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</si>
  <si>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</si>
  <si>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</si>
  <si>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</si>
  <si>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</si>
  <si>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</si>
  <si>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</si>
  <si>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</si>
  <si>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</si>
  <si>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</si>
  <si>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</si>
  <si>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</si>
  <si>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</si>
  <si>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</si>
  <si>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</si>
  <si>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</si>
  <si>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</si>
  <si>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</si>
  <si>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</si>
  <si>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</si>
  <si>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</si>
  <si>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</si>
  <si>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</si>
  <si>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</si>
  <si>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</si>
  <si>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</si>
  <si>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</si>
  <si>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</si>
  <si>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</si>
  <si>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</si>
  <si>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</si>
  <si>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</si>
  <si>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</si>
  <si>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</si>
  <si>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</si>
  <si>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</si>
  <si>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</si>
  <si>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</si>
  <si>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</si>
  <si>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</si>
  <si>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</si>
  <si>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</si>
  <si>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</si>
  <si>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</si>
  <si>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</si>
  <si>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</si>
  <si>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</si>
  <si>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</si>
  <si>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</si>
  <si>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</si>
  <si>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</si>
  <si>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</si>
  <si>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</si>
  <si>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</si>
  <si>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</si>
  <si>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</si>
  <si>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</si>
  <si>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</si>
  <si>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</si>
  <si>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</si>
  <si>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</si>
  <si>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</si>
  <si>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</si>
  <si>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</si>
  <si>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</si>
  <si>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</si>
  <si>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</si>
  <si>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</si>
  <si>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</si>
  <si>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</si>
  <si>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</si>
  <si>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</si>
  <si>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</si>
  <si>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</si>
  <si>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</si>
  <si>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</si>
  <si>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</si>
  <si>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</si>
  <si>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</si>
  <si>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</si>
  <si>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</si>
  <si>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</si>
  <si>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</si>
  <si>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</si>
  <si>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</si>
  <si>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</si>
  <si>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</si>
  <si>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</si>
  <si>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</si>
  <si>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</si>
  <si>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</si>
  <si>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</si>
  <si>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</si>
  <si>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</si>
  <si>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</si>
  <si>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</si>
  <si>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</si>
  <si>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</si>
  <si>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</si>
  <si>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</si>
  <si>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</si>
  <si>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</si>
  <si>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</si>
  <si>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</si>
  <si>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</si>
  <si>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</si>
  <si>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</si>
  <si>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</si>
  <si>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</si>
  <si>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</si>
  <si>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</si>
  <si>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</si>
  <si>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</si>
  <si>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</si>
  <si>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</si>
  <si>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</si>
  <si>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</si>
  <si>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</si>
  <si>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</si>
  <si>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</si>
  <si>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</si>
  <si>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</si>
  <si>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</si>
  <si>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</si>
  <si>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</si>
  <si>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</si>
  <si>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</si>
  <si>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</si>
  <si>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</si>
  <si>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</si>
  <si>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</si>
  <si>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</si>
  <si>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</si>
  <si>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</si>
  <si>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</si>
  <si>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</si>
  <si>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</si>
  <si>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</si>
  <si>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</si>
  <si>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</si>
  <si>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</si>
  <si>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</si>
  <si>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</si>
  <si>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</si>
  <si>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</si>
  <si>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</si>
  <si>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</si>
  <si>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</si>
  <si>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</si>
  <si>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</si>
  <si>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</si>
  <si>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</si>
  <si>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</si>
  <si>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</si>
  <si>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</si>
  <si>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</si>
  <si>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</si>
  <si>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</si>
  <si>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</si>
  <si>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</si>
  <si>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</si>
  <si>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</si>
  <si>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</si>
  <si>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</si>
  <si>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</si>
  <si>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</si>
  <si>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</si>
  <si>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</si>
  <si>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</si>
  <si>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</si>
  <si>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</si>
  <si>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</si>
  <si>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</si>
  <si>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</si>
  <si>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</si>
  <si>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</si>
  <si>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</si>
  <si>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</si>
  <si>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</si>
  <si>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</si>
  <si>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</si>
  <si>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</si>
  <si>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</si>
  <si>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</si>
  <si>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</si>
  <si>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</si>
  <si>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</si>
  <si>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</si>
  <si>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</si>
  <si>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</si>
  <si>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</si>
  <si>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</si>
  <si>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</si>
  <si>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</si>
  <si>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</si>
  <si>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</si>
  <si>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</si>
  <si>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</si>
  <si>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</si>
  <si>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</si>
  <si>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</si>
  <si>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</si>
  <si>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</si>
  <si>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</si>
  <si>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</si>
  <si>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</si>
  <si>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</si>
  <si>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</si>
  <si>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</si>
  <si>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</si>
  <si>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</si>
  <si>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</si>
  <si>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</si>
  <si>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</si>
  <si>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</si>
  <si>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</si>
  <si>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</si>
  <si>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</si>
  <si>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</si>
  <si>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</si>
  <si>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</si>
  <si>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</si>
  <si>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</si>
  <si>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</si>
  <si>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</si>
  <si>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</si>
  <si>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</si>
  <si>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</si>
  <si>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</si>
  <si>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</si>
  <si>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</si>
  <si>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</si>
  <si>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</si>
  <si>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</si>
  <si>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</si>
  <si>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</si>
  <si>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</si>
  <si>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</si>
  <si>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</si>
  <si>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</si>
  <si>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</si>
  <si>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</si>
  <si>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</si>
  <si>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</si>
  <si>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</si>
  <si>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</si>
  <si>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</si>
  <si>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</si>
  <si>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</si>
  <si>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</si>
  <si>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</si>
  <si>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</si>
  <si>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</si>
  <si>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</si>
  <si>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</si>
  <si>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</si>
  <si>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</si>
  <si>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</si>
  <si>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</si>
  <si>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</si>
  <si>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</si>
  <si>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</si>
  <si>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</si>
  <si>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</si>
  <si>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</si>
  <si>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</si>
  <si>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</si>
  <si>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</si>
  <si>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</si>
  <si>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</si>
  <si>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</si>
  <si>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</si>
  <si>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</si>
  <si>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</si>
  <si>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</si>
  <si>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</si>
  <si>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</si>
  <si>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</si>
  <si>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</si>
  <si>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</si>
  <si>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</si>
  <si>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</si>
  <si>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</si>
  <si>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</si>
  <si>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</si>
  <si>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</si>
  <si>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</si>
  <si>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</si>
  <si>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</si>
  <si>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</si>
  <si>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</si>
  <si>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</si>
  <si>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</si>
  <si>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</si>
  <si>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</si>
  <si>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</si>
  <si>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</si>
  <si>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</si>
  <si>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</si>
  <si>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</si>
  <si>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</si>
  <si>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</si>
  <si>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</si>
  <si>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</si>
  <si>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</si>
  <si>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</si>
  <si>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</si>
  <si>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</si>
  <si>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</si>
  <si>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</si>
  <si>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</si>
  <si>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</si>
  <si>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</si>
  <si>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</si>
  <si>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</si>
  <si>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</si>
  <si>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</si>
  <si>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</si>
  <si>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</si>
  <si>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</si>
  <si>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</si>
  <si>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</si>
  <si>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</si>
  <si>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</si>
  <si>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</si>
  <si>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</si>
  <si>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</si>
  <si>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</si>
  <si>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</si>
  <si>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</si>
  <si>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</si>
  <si>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</si>
  <si>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</si>
  <si>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</si>
  <si>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</si>
  <si>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</si>
  <si>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</si>
  <si>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</si>
  <si>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</si>
  <si>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</si>
  <si>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</si>
  <si>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</si>
  <si>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</si>
  <si>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</si>
  <si>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</si>
  <si>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</si>
  <si>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</si>
  <si>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</si>
  <si>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</si>
  <si>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</si>
  <si>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</si>
  <si>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</si>
  <si>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</si>
  <si>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</si>
  <si>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</si>
  <si>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</si>
  <si>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</si>
  <si>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</si>
  <si>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</si>
  <si>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</si>
  <si>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</si>
  <si>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</si>
  <si>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</si>
  <si>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</si>
  <si>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</si>
  <si>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</si>
  <si>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</si>
  <si>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</si>
  <si>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</si>
  <si>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</si>
  <si>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</si>
  <si>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</si>
  <si>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</si>
  <si>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</si>
  <si>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</si>
  <si>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</si>
  <si>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</si>
  <si>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</si>
  <si>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</si>
  <si>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</si>
  <si>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</si>
  <si>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</si>
  <si>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</si>
  <si>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</si>
  <si>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</si>
  <si>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</si>
  <si>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</si>
  <si>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</si>
  <si>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</si>
  <si>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</si>
  <si>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</si>
  <si>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</si>
  <si>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</si>
  <si>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</si>
  <si>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</si>
  <si>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</si>
  <si>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</si>
  <si>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</si>
  <si>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</si>
  <si>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</si>
  <si>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</si>
  <si>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</si>
  <si>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</si>
  <si>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</si>
  <si>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</si>
  <si>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</si>
  <si>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</si>
  <si>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</si>
  <si>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</si>
  <si>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</si>
  <si>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</si>
  <si>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</si>
  <si>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</si>
  <si>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</si>
  <si>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</si>
  <si>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</si>
  <si>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</si>
  <si>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</si>
  <si>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</si>
  <si>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</si>
  <si>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</si>
  <si>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</si>
  <si>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</si>
  <si>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</si>
  <si>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</si>
  <si>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</si>
  <si>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</si>
  <si>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</si>
  <si>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</si>
  <si>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</si>
  <si>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</si>
  <si>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</si>
  <si>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</si>
  <si>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</si>
  <si>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</si>
  <si>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</si>
  <si>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</si>
  <si>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</si>
  <si>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</si>
  <si>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</si>
  <si>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</si>
  <si>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</si>
  <si>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</si>
  <si>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</si>
  <si>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</si>
  <si>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</si>
  <si>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</si>
  <si>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</si>
  <si>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</si>
  <si>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</si>
  <si>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</si>
  <si>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</si>
  <si>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</si>
  <si>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</si>
  <si>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</si>
  <si>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</si>
  <si>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</si>
  <si>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</si>
  <si>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</si>
  <si>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</si>
  <si>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</si>
  <si>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</si>
  <si>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</si>
  <si>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</si>
  <si>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</si>
  <si>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</si>
  <si>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</si>
  <si>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</si>
  <si>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</si>
  <si>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</si>
  <si>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</si>
  <si>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</si>
  <si>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</si>
  <si>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</si>
  <si>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</si>
  <si>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</si>
  <si>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</si>
  <si>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</si>
  <si>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</si>
  <si>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</si>
  <si>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</si>
  <si>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</si>
  <si>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</si>
  <si>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</si>
  <si>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</si>
  <si>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</si>
  <si>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</si>
  <si>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</si>
  <si>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</si>
  <si>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</si>
  <si>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</si>
  <si>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</si>
  <si>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</si>
  <si>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</si>
  <si>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</si>
  <si>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</si>
  <si>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</si>
  <si>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</si>
  <si>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</si>
  <si>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</si>
  <si>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</si>
  <si>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</si>
  <si>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</si>
  <si>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</si>
  <si>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</si>
  <si>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</si>
  <si>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</si>
  <si>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</si>
  <si>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</si>
  <si>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</si>
  <si>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</si>
  <si>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</si>
  <si>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</si>
  <si>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</si>
  <si>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</si>
  <si>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</si>
  <si>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</si>
  <si>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</si>
  <si>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</si>
  <si>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</si>
  <si>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</si>
  <si>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</si>
  <si>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</si>
  <si>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</si>
  <si>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</si>
  <si>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</si>
  <si>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</si>
  <si>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</si>
  <si>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</si>
  <si>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</si>
  <si>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</si>
  <si>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</si>
  <si>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</si>
  <si>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</si>
  <si>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</si>
  <si>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</si>
  <si>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</si>
  <si>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</si>
  <si>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</si>
  <si>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</si>
  <si>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</si>
  <si>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</si>
  <si>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</si>
  <si>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</si>
  <si>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</si>
  <si>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</si>
  <si>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</si>
  <si>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</si>
  <si>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</si>
  <si>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</si>
  <si>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</si>
  <si>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</si>
  <si>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</si>
  <si>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</si>
  <si>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</si>
  <si>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</si>
  <si>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</si>
  <si>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</si>
  <si>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</si>
  <si>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</si>
  <si>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</si>
  <si>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</si>
  <si>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</si>
  <si>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</si>
  <si>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</si>
  <si>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</si>
  <si>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</si>
  <si>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</si>
  <si>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</si>
  <si>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</si>
  <si>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</si>
  <si>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</si>
  <si>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</si>
  <si>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</si>
  <si>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</si>
  <si>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</si>
  <si>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</si>
  <si>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</si>
  <si>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</si>
  <si>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</si>
  <si>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</si>
  <si>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</si>
  <si>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</si>
  <si>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</si>
  <si>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</si>
  <si>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</si>
  <si>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</si>
  <si>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</si>
  <si>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</si>
  <si>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</si>
  <si>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</si>
  <si>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</si>
  <si>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</si>
  <si>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</si>
  <si>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</si>
  <si>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</si>
  <si>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</si>
  <si>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</si>
  <si>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</si>
  <si>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</si>
  <si>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</si>
  <si>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</si>
  <si>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</si>
  <si>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</si>
  <si>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</si>
  <si>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</si>
  <si>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</si>
  <si>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</si>
  <si>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</si>
  <si>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</si>
  <si>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</si>
  <si>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</si>
  <si>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</si>
  <si>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</si>
  <si>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</si>
  <si>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</si>
  <si>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</si>
  <si>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</si>
  <si>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</si>
  <si>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</si>
  <si>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</si>
  <si>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</si>
  <si>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</si>
  <si>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</si>
  <si>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</si>
  <si>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</si>
  <si>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</si>
  <si>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</si>
  <si>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</si>
  <si>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</si>
  <si>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</si>
  <si>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</si>
  <si>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</si>
  <si>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</si>
  <si>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</si>
  <si>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</si>
  <si>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</si>
  <si>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</si>
  <si>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</si>
  <si>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</si>
  <si>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</si>
  <si>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</si>
  <si>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</si>
  <si>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</si>
  <si>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</si>
  <si>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</si>
  <si>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</si>
  <si>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</si>
  <si>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</si>
  <si>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</si>
  <si>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</si>
  <si>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</si>
  <si>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</si>
  <si>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</si>
  <si>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</si>
  <si>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</si>
  <si>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</si>
  <si>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</si>
  <si>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</si>
  <si>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</si>
  <si>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</si>
  <si>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</si>
  <si>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</si>
  <si>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</si>
  <si>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</si>
  <si>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</si>
  <si>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</si>
  <si>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</si>
  <si>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</si>
  <si>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</si>
  <si>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</si>
  <si>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</si>
  <si>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</si>
  <si>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</si>
  <si>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</si>
  <si>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</si>
  <si>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</si>
  <si>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</si>
  <si>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</si>
  <si>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</si>
  <si>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</si>
  <si>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</si>
  <si>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</si>
  <si>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</si>
  <si>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</si>
  <si>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</si>
  <si>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</si>
  <si>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</si>
  <si>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</si>
  <si>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</si>
  <si>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</si>
  <si>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</si>
  <si>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</si>
  <si>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</si>
  <si>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</si>
  <si>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</si>
  <si>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</si>
  <si>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</si>
  <si>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</si>
  <si>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</si>
  <si>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</si>
  <si>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</si>
  <si>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</si>
  <si>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</si>
  <si>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</si>
  <si>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</si>
  <si>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</si>
  <si>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</si>
  <si>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</si>
  <si>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</si>
  <si>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</si>
  <si>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</si>
  <si>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</si>
  <si>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</si>
  <si>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</si>
  <si>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</si>
  <si>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</si>
  <si>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</si>
  <si>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</si>
  <si>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</si>
  <si>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</si>
  <si>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</si>
  <si>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</si>
  <si>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</si>
  <si>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</si>
  <si>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</si>
  <si>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</si>
  <si>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</si>
  <si>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</si>
  <si>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</si>
  <si>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</si>
  <si>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</si>
  <si>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</si>
  <si>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</si>
  <si>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</si>
  <si>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</si>
  <si>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</si>
  <si>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</si>
  <si>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</si>
  <si>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</si>
  <si>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</si>
  <si>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</si>
  <si>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</si>
  <si>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</si>
  <si>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</si>
  <si>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</si>
  <si>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</si>
  <si>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</si>
  <si>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</si>
  <si>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</si>
  <si>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</si>
  <si>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</si>
  <si>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</si>
  <si>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</si>
  <si>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</si>
  <si>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</si>
  <si>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</si>
  <si>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</si>
  <si>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</si>
  <si>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</si>
  <si>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</si>
  <si>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</si>
  <si>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</si>
  <si>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</si>
  <si>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</si>
  <si>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</si>
  <si>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</si>
  <si>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</si>
  <si>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</si>
  <si>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</si>
  <si>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</si>
  <si>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</si>
  <si>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</si>
  <si>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</si>
  <si>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</si>
  <si>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</si>
  <si>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</si>
  <si>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</si>
  <si>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</si>
  <si>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</si>
  <si>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</si>
  <si>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</si>
  <si>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</si>
  <si>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</si>
  <si>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</si>
  <si>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</si>
  <si>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</si>
  <si>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</si>
  <si>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</si>
  <si>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</si>
  <si>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</si>
  <si>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</si>
  <si>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</si>
  <si>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</si>
  <si>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</si>
  <si>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</si>
  <si>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</si>
  <si>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</si>
  <si>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</si>
  <si>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</si>
  <si>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</si>
  <si>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</si>
  <si>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</si>
  <si>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</si>
  <si>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</si>
  <si>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</si>
  <si>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</si>
  <si>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</si>
  <si>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</si>
  <si>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</si>
  <si>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</si>
  <si>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</si>
  <si>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</si>
  <si>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</si>
  <si>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</si>
  <si>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</si>
  <si>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</si>
  <si>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</si>
  <si>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</si>
  <si>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</si>
  <si>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</si>
  <si>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</si>
  <si>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</si>
  <si>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</si>
  <si>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</si>
  <si>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</si>
  <si>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</si>
  <si>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</si>
  <si>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</si>
  <si>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</si>
  <si>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</si>
  <si>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</si>
  <si>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</si>
  <si>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</si>
  <si>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</si>
  <si>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</si>
  <si>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</si>
  <si>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</si>
  <si>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</si>
  <si>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</si>
  <si>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</si>
  <si>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</si>
  <si>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</si>
  <si>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</si>
  <si>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</si>
  <si>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</si>
  <si>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</si>
  <si>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</si>
  <si>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</si>
  <si>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</si>
  <si>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</si>
  <si>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</si>
  <si>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</si>
  <si>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</si>
  <si>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</si>
  <si>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</si>
  <si>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</si>
  <si>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</si>
  <si>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</si>
  <si>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</si>
  <si>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</si>
  <si>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</si>
  <si>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</si>
  <si>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</si>
  <si>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</si>
  <si>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</si>
  <si>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</si>
  <si>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</si>
  <si>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</si>
  <si>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</si>
  <si>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</si>
  <si>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</si>
  <si>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</si>
  <si>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</si>
  <si>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</si>
  <si>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</si>
  <si>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</si>
  <si>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</si>
  <si>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</si>
  <si>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</si>
  <si>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</si>
  <si>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</si>
  <si>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</si>
  <si>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</si>
  <si>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</si>
  <si>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</si>
  <si>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</si>
  <si>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</si>
  <si>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</si>
  <si>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</si>
  <si>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</si>
  <si>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</si>
  <si>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</si>
  <si>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</si>
  <si>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</si>
  <si>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</si>
  <si>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</si>
  <si>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</si>
  <si>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</si>
  <si>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</si>
  <si>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</si>
  <si>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</si>
  <si>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</si>
  <si>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</si>
  <si>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</si>
  <si>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</si>
  <si>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</si>
  <si>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</si>
  <si>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</si>
  <si>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</si>
  <si>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</si>
  <si>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</si>
  <si>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</si>
  <si>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</si>
  <si>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</si>
  <si>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</si>
  <si>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</si>
  <si>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</si>
  <si>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</si>
  <si>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</si>
  <si>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</si>
  <si>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</si>
  <si>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</si>
  <si>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</si>
  <si>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</si>
  <si>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</si>
  <si>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</si>
  <si>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</si>
  <si>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</si>
  <si>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</si>
  <si>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</si>
  <si>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</si>
  <si>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</si>
  <si>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</si>
  <si>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</si>
  <si>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</si>
  <si>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</si>
  <si>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</si>
  <si>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</si>
  <si>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</si>
  <si>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</si>
  <si>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</si>
  <si>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</si>
  <si>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</si>
  <si>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</si>
  <si>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</si>
  <si>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</si>
  <si>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</si>
  <si>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</si>
  <si>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</si>
  <si>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</si>
  <si>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</si>
  <si>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</si>
  <si>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</si>
  <si>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</si>
  <si>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</si>
  <si>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</si>
  <si>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</si>
  <si>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</si>
  <si>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</si>
  <si>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</si>
  <si>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</si>
  <si>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</si>
  <si>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</si>
  <si>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</si>
  <si>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</si>
  <si>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</si>
  <si>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</si>
  <si>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</si>
  <si>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</si>
  <si>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</si>
  <si>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</si>
  <si>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</si>
  <si>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</si>
  <si>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</si>
  <si>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</si>
  <si>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</si>
  <si>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</si>
  <si>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</si>
  <si>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</si>
  <si>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</si>
  <si>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</si>
  <si>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</si>
  <si>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</si>
  <si>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</si>
  <si>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</si>
  <si>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</si>
  <si>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</si>
  <si>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</si>
  <si>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</si>
  <si>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</si>
  <si>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</si>
  <si>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</si>
  <si>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</si>
  <si>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</si>
  <si>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</si>
  <si>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</si>
  <si>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</si>
  <si>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</si>
  <si>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</si>
  <si>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</si>
  <si>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</si>
  <si>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</si>
  <si>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</si>
  <si>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</si>
  <si>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</si>
  <si>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</si>
  <si>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</si>
  <si>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</si>
  <si>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</si>
  <si>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</si>
  <si>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</si>
  <si>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</si>
  <si>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</si>
  <si>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</si>
  <si>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</si>
  <si>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</si>
  <si>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</si>
  <si>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</si>
  <si>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</si>
  <si>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</si>
  <si>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</si>
  <si>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</si>
  <si>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</si>
  <si>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</si>
  <si>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</si>
  <si>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</si>
  <si>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</si>
  <si>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</si>
  <si>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</si>
  <si>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</si>
  <si>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</si>
  <si>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</si>
  <si>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</si>
  <si>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</si>
  <si>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</si>
  <si>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</si>
  <si>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</si>
  <si>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</si>
  <si>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</si>
  <si>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</si>
  <si>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</si>
  <si>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</si>
  <si>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</si>
  <si>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</si>
  <si>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</si>
  <si>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</si>
  <si>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</si>
  <si>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</si>
  <si>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</si>
  <si>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</si>
  <si>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</si>
  <si>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</si>
  <si>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</si>
  <si>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</si>
  <si>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</si>
  <si>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</si>
  <si>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</si>
  <si>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</si>
  <si>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</si>
  <si>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</si>
  <si>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</si>
  <si>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</si>
  <si>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</si>
  <si>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</si>
  <si>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</si>
  <si>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</si>
  <si>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</si>
  <si>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</si>
  <si>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</si>
  <si>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</si>
  <si>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</si>
  <si>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</si>
  <si>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</si>
  <si>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</si>
  <si>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</si>
  <si>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</si>
  <si>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</si>
  <si>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</si>
  <si>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</si>
  <si>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</si>
  <si>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</si>
  <si>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</si>
  <si>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</si>
  <si>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</si>
  <si>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</si>
  <si>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</si>
  <si>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</si>
  <si>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</si>
  <si>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</si>
  <si>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</si>
  <si>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</si>
  <si>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</si>
  <si>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</si>
  <si>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</si>
  <si>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</si>
  <si>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</si>
  <si>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</si>
  <si>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</si>
  <si>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</si>
  <si>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</si>
  <si>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</si>
  <si>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</si>
  <si>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</si>
  <si>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</si>
  <si>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</si>
  <si>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</si>
  <si>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</si>
  <si>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</si>
  <si>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</si>
  <si>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</si>
  <si>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</si>
  <si>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</si>
  <si>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</si>
  <si>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</si>
  <si>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</si>
  <si>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</si>
  <si>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</si>
  <si>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</si>
  <si>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</si>
  <si>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</si>
  <si>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</si>
  <si>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</si>
  <si>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</si>
  <si>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</si>
  <si>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</si>
  <si>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</si>
  <si>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</si>
  <si>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</si>
  <si>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</si>
  <si>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</si>
  <si>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</si>
  <si>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</si>
  <si>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</si>
  <si>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</si>
  <si>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</si>
  <si>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</si>
  <si>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</si>
  <si>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</si>
  <si>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</si>
  <si>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</si>
  <si>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</si>
  <si>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</si>
  <si>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</si>
  <si>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</si>
  <si>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</si>
  <si>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</si>
  <si>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</si>
  <si>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</si>
  <si>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</si>
  <si>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</si>
  <si>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</si>
  <si>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</si>
  <si>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</si>
  <si>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</si>
  <si>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</si>
  <si>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</si>
  <si>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</si>
  <si>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</si>
  <si>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</si>
  <si>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</si>
  <si>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</si>
  <si>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</si>
  <si>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</si>
  <si>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</si>
  <si>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</si>
  <si>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</si>
  <si>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</si>
  <si>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</si>
  <si>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</si>
  <si>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</si>
  <si>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</si>
  <si>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</si>
  <si>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</si>
  <si>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</si>
  <si>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</si>
  <si>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</si>
  <si>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</si>
  <si>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</si>
  <si>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</si>
  <si>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</si>
  <si>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</si>
  <si>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</si>
  <si>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</si>
  <si>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</si>
  <si>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</si>
  <si>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</si>
  <si>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</si>
  <si>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</si>
  <si>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</si>
  <si>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</si>
  <si>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</si>
  <si>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</si>
  <si>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</si>
  <si>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</si>
  <si>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</si>
  <si>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</si>
  <si>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</si>
  <si>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</si>
  <si>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</si>
  <si>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</si>
  <si>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</si>
  <si>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</si>
  <si>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</si>
  <si>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</si>
  <si>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</si>
  <si>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</si>
  <si>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</si>
  <si>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</si>
  <si>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</si>
  <si>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</si>
  <si>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</si>
  <si>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</si>
  <si>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</si>
  <si>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</si>
  <si>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</si>
  <si>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</si>
  <si>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</si>
  <si>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</si>
  <si>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</si>
  <si>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</si>
  <si>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</si>
  <si>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</si>
  <si>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</si>
  <si>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</si>
  <si>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</si>
  <si>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</si>
  <si>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</si>
  <si>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</si>
  <si>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</si>
  <si>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</si>
  <si>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</si>
  <si>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</si>
  <si>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</si>
  <si>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</si>
  <si>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</si>
  <si>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</si>
  <si>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</si>
  <si>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</si>
  <si>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</si>
  <si>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</si>
  <si>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</si>
  <si>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</si>
  <si>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</si>
  <si>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</si>
  <si>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</si>
  <si>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</si>
  <si>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</si>
  <si>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</si>
  <si>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</si>
  <si>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</si>
  <si>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</si>
  <si>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</si>
  <si>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</si>
  <si>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</si>
  <si>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</si>
  <si>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</si>
  <si>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</si>
  <si>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</si>
  <si>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</si>
  <si>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</si>
  <si>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</si>
  <si>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</si>
  <si>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</si>
  <si>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</si>
  <si>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</si>
  <si>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</si>
  <si>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</si>
  <si>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</si>
  <si>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</si>
  <si>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</si>
  <si>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</si>
  <si>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</si>
  <si>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</si>
  <si>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</si>
  <si>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</si>
  <si>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</si>
  <si>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</si>
  <si>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</si>
  <si>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</si>
  <si>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</si>
  <si>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</si>
  <si>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</si>
  <si>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</si>
  <si>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</si>
  <si>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</si>
  <si>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</si>
  <si>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</si>
  <si>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</si>
  <si>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</si>
  <si>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</si>
  <si>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</si>
  <si>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</si>
  <si>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</si>
  <si>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</si>
  <si>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</si>
  <si>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</si>
  <si>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</si>
  <si>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</si>
  <si>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</si>
  <si>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</si>
  <si>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</si>
  <si>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</si>
  <si>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</si>
  <si>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</si>
  <si>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</si>
  <si>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</si>
  <si>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</si>
  <si>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</si>
  <si>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</si>
  <si>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</si>
  <si>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</si>
  <si>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</si>
  <si>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</si>
  <si>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</si>
  <si>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</si>
  <si>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</si>
  <si>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</si>
  <si>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</si>
  <si>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</si>
  <si>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</si>
  <si>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</si>
  <si>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</si>
  <si>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</si>
  <si>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</si>
  <si>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</si>
  <si>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</si>
  <si>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</si>
  <si>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</si>
  <si>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</si>
  <si>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</si>
  <si>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</si>
  <si>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</si>
  <si>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</si>
  <si>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</si>
  <si>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</si>
  <si>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</si>
  <si>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</si>
  <si>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</si>
  <si>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</si>
  <si>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</si>
  <si>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</si>
  <si>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</si>
  <si>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</si>
  <si>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</si>
  <si>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</si>
  <si>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</si>
  <si>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</si>
  <si>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</si>
  <si>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</si>
  <si>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</si>
  <si>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</si>
  <si>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</si>
  <si>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</si>
  <si>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</si>
  <si>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</si>
  <si>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</si>
  <si>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</si>
  <si>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</si>
  <si>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</si>
  <si>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</si>
  <si>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</si>
  <si>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</si>
  <si>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</si>
  <si>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</si>
  <si>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</si>
  <si>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</si>
  <si>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</si>
  <si>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</si>
  <si>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</si>
  <si>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</si>
  <si>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</si>
  <si>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</si>
  <si>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</si>
  <si>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</si>
  <si>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</si>
  <si>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</si>
  <si>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</si>
  <si>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</si>
  <si>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</si>
  <si>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</si>
  <si>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</si>
  <si>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</si>
  <si>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</si>
  <si>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</si>
  <si>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</si>
  <si>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</si>
  <si>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</si>
  <si>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</si>
  <si>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</si>
  <si>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</si>
  <si>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</si>
  <si>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</si>
  <si>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</si>
  <si>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</si>
  <si>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</si>
  <si>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</si>
  <si>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</si>
  <si>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</si>
  <si>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</si>
  <si>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</si>
  <si>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</si>
  <si>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</si>
  <si>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</si>
  <si>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</si>
  <si>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</si>
  <si>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</si>
  <si>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</si>
  <si>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</si>
  <si>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</si>
  <si>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</si>
  <si>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</si>
  <si>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</si>
  <si>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</si>
  <si>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</si>
  <si>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</si>
  <si>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</si>
  <si>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</si>
  <si>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</si>
  <si>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</si>
  <si>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</si>
  <si>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</si>
  <si>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</si>
  <si>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</si>
  <si>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</si>
  <si>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</si>
  <si>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</si>
  <si>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</si>
  <si>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</si>
  <si>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</si>
  <si>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</si>
  <si>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</si>
  <si>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</si>
  <si>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</si>
  <si>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</si>
  <si>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</si>
  <si>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</si>
  <si>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</si>
  <si>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</si>
  <si>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</si>
  <si>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</si>
  <si>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</si>
  <si>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</si>
  <si>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</si>
  <si>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</si>
  <si>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</si>
  <si>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</si>
  <si>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</si>
  <si>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</si>
  <si>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</si>
  <si>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</si>
  <si>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</si>
  <si>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</si>
  <si>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</si>
  <si>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</si>
  <si>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</si>
  <si>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</si>
  <si>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</si>
  <si>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</si>
  <si>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</si>
  <si>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</si>
  <si>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</si>
  <si>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</si>
  <si>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</si>
  <si>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</si>
  <si>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</si>
  <si>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</si>
  <si>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</si>
  <si>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</si>
  <si>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</si>
  <si>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</si>
  <si>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</si>
  <si>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</si>
  <si>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</si>
  <si>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</si>
  <si>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</si>
  <si>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</si>
  <si>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</si>
  <si>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</si>
  <si>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</si>
  <si>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</si>
  <si>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</si>
  <si>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</si>
  <si>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</si>
  <si>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</si>
  <si>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</si>
  <si>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</si>
  <si>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</si>
  <si>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</si>
  <si>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</si>
  <si>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</si>
  <si>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</si>
  <si>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</si>
  <si>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</si>
  <si>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</si>
  <si>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</si>
  <si>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</si>
  <si>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</si>
  <si>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</si>
  <si>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</si>
  <si>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</si>
  <si>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</si>
  <si>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</si>
  <si>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</si>
  <si>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</si>
  <si>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</si>
  <si>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</si>
  <si>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</si>
  <si>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</si>
  <si>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</si>
  <si>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</si>
  <si>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</si>
  <si>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</si>
  <si>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</si>
  <si>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</si>
  <si>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</si>
  <si>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</si>
  <si>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</si>
  <si>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</si>
  <si>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</si>
  <si>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</si>
  <si>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</si>
  <si>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</si>
  <si>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</si>
  <si>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</si>
  <si>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</si>
  <si>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</si>
  <si>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</si>
  <si>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</si>
  <si>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</si>
  <si>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</si>
  <si>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</si>
  <si>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</si>
  <si>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</si>
  <si>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</si>
  <si>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</si>
  <si>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</si>
  <si>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</si>
  <si>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</si>
  <si>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</si>
  <si>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</si>
  <si>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</si>
  <si>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</si>
  <si>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</si>
  <si>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</si>
  <si>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</si>
  <si>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</si>
  <si>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</si>
  <si>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</si>
  <si>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</si>
  <si>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</si>
  <si>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</si>
  <si>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</si>
  <si>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</si>
  <si>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</si>
  <si>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</si>
  <si>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</si>
  <si>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</si>
  <si>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</si>
  <si>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</si>
  <si>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</si>
  <si>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</si>
  <si>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</si>
  <si>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</si>
  <si>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</si>
  <si>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</si>
  <si>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</si>
  <si>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</si>
  <si>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</si>
  <si>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</si>
  <si>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</si>
  <si>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</si>
  <si>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</si>
  <si>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</si>
  <si>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</si>
  <si>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</si>
  <si>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</si>
  <si>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</si>
  <si>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</si>
  <si>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</si>
  <si>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</si>
  <si>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</si>
  <si>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</si>
  <si>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</si>
  <si>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</si>
  <si>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</si>
  <si>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</si>
  <si>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</si>
  <si>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</si>
  <si>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</si>
  <si>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</si>
  <si>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</si>
  <si>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</si>
  <si>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</si>
  <si>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</si>
  <si>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</si>
  <si>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</si>
  <si>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</si>
  <si>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</si>
  <si>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</si>
  <si>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</si>
  <si>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</si>
  <si>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</si>
  <si>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</si>
  <si>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</si>
  <si>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</si>
  <si>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</si>
  <si>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</si>
  <si>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</si>
  <si>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</si>
  <si>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</si>
  <si>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</si>
  <si>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</si>
  <si>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</si>
  <si>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</si>
  <si>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</si>
  <si>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</si>
  <si>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</si>
  <si>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</si>
  <si>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</si>
  <si>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</si>
  <si>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</si>
  <si>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</si>
  <si>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</si>
  <si>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</si>
  <si>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</si>
  <si>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</si>
  <si>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</si>
  <si>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</si>
  <si>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</si>
  <si>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</si>
  <si>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</si>
  <si>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</si>
  <si>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</si>
  <si>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</si>
  <si>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</si>
  <si>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</si>
  <si>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</si>
  <si>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</si>
  <si>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</si>
  <si>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</si>
  <si>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</si>
  <si>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</si>
  <si>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</si>
  <si>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</si>
  <si>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</si>
  <si>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</si>
  <si>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</si>
  <si>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</si>
  <si>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</si>
  <si>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</si>
  <si>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</si>
  <si>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</si>
  <si>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</si>
  <si>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</si>
  <si>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</si>
  <si>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</si>
  <si>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</si>
  <si>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</si>
  <si>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</si>
  <si>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</si>
  <si>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</si>
  <si>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</si>
  <si>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</si>
  <si>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</si>
  <si>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</si>
  <si>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</si>
  <si>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</si>
  <si>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</si>
  <si>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</si>
  <si>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</si>
  <si>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</si>
  <si>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</si>
  <si>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</si>
  <si>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</si>
  <si>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</si>
  <si>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</si>
  <si>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</si>
  <si>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</si>
  <si>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</si>
  <si>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</si>
  <si>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</si>
  <si>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</si>
  <si>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</si>
  <si>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</si>
  <si>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</si>
  <si>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</si>
  <si>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</si>
  <si>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</si>
  <si>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</si>
  <si>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</si>
  <si>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</si>
  <si>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</si>
  <si>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</si>
  <si>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</si>
  <si>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</si>
  <si>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</si>
  <si>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</si>
  <si>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</si>
  <si>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</si>
  <si>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</si>
  <si>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</si>
  <si>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</si>
  <si>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</si>
  <si>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</si>
  <si>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</si>
  <si>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</si>
  <si>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</si>
  <si>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</si>
  <si>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</si>
  <si>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</si>
  <si>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</si>
  <si>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</si>
  <si>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</si>
  <si>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</si>
  <si>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</si>
  <si>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</si>
  <si>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</si>
  <si>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</si>
  <si>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</si>
  <si>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</si>
  <si>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</si>
  <si>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</si>
  <si>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</si>
  <si>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</si>
  <si>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</si>
  <si>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</si>
  <si>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</si>
  <si>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</si>
  <si>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</si>
  <si>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</si>
  <si>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</si>
  <si>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</si>
  <si>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</si>
  <si>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</si>
  <si>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</si>
  <si>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</si>
  <si>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</si>
  <si>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</si>
  <si>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</si>
  <si>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</si>
  <si>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</si>
  <si>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</si>
  <si>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</si>
  <si>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</si>
  <si>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</si>
  <si>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</si>
  <si>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</si>
  <si>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</si>
  <si>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</si>
  <si>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</si>
  <si>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</si>
  <si>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</si>
  <si>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</si>
  <si>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</si>
  <si>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</si>
  <si>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</si>
  <si>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</si>
  <si>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</si>
  <si>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</si>
  <si>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</si>
  <si>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</si>
  <si>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</si>
  <si>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</si>
  <si>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</si>
  <si>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</si>
  <si>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</si>
  <si>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</si>
  <si>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</si>
  <si>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</si>
  <si>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</si>
  <si>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</si>
  <si>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</si>
  <si>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</si>
  <si>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</si>
  <si>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</si>
  <si>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</si>
  <si>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</si>
  <si>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</si>
  <si>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</si>
  <si>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</si>
  <si>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</si>
  <si>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</si>
  <si>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</si>
  <si>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</si>
  <si>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</si>
  <si>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</si>
  <si>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</si>
  <si>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</si>
  <si>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</si>
  <si>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</si>
  <si>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</si>
  <si>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</si>
  <si>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</si>
  <si>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</si>
  <si>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</si>
  <si>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</si>
  <si>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</si>
  <si>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</si>
  <si>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</si>
  <si>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</si>
  <si>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</si>
  <si>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</si>
  <si>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</si>
  <si>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</si>
  <si>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</si>
  <si>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</si>
  <si>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</si>
  <si>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</si>
  <si>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</si>
  <si>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</si>
  <si>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</si>
  <si>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</si>
  <si>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</si>
  <si>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</si>
  <si>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</si>
  <si>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</si>
  <si>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</si>
  <si>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</si>
  <si>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</si>
  <si>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</si>
  <si>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</si>
  <si>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</si>
  <si>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</si>
  <si>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</si>
  <si>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</si>
  <si>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</si>
  <si>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</si>
  <si>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</si>
  <si>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</si>
  <si>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</si>
  <si>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</si>
  <si>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</si>
  <si>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</si>
  <si>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</si>
  <si>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</si>
  <si>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</si>
  <si>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</si>
  <si>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</si>
  <si>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</si>
  <si>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</si>
  <si>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</si>
  <si>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</si>
  <si>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</si>
  <si>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</si>
  <si>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</si>
  <si>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</si>
  <si>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</si>
  <si>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</si>
  <si>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</si>
  <si>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</si>
  <si>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</si>
  <si>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</si>
  <si>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</si>
  <si>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</si>
  <si>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</si>
  <si>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</si>
  <si>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</si>
  <si>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</si>
  <si>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</si>
  <si>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</si>
  <si>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</si>
  <si>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</si>
  <si>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</si>
  <si>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</si>
  <si>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</si>
  <si>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</si>
  <si>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</si>
  <si>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</si>
  <si>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</si>
  <si>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</si>
  <si>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</si>
  <si>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</si>
  <si>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</si>
  <si>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</si>
  <si>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</si>
  <si>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</si>
  <si>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</si>
  <si>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</si>
  <si>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</si>
  <si>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</si>
  <si>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</si>
  <si>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</si>
  <si>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</si>
  <si>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</si>
  <si>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</si>
  <si>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</si>
  <si>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</si>
  <si>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</si>
  <si>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</si>
  <si>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</si>
  <si>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</si>
  <si>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</si>
  <si>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</si>
  <si>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</si>
  <si>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</si>
  <si>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</si>
  <si>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</si>
  <si>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</si>
  <si>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</si>
  <si>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</si>
  <si>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</si>
  <si>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</si>
  <si>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</si>
  <si>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</si>
  <si>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</si>
  <si>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</si>
  <si>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</si>
  <si>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</si>
  <si>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</si>
  <si>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</si>
  <si>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</si>
  <si>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</si>
  <si>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</si>
  <si>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</si>
  <si>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</si>
  <si>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</si>
  <si>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</si>
  <si>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</si>
  <si>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</si>
  <si>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</si>
  <si>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</si>
  <si>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</si>
  <si>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</si>
  <si>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</si>
  <si>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</si>
  <si>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</si>
  <si>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</si>
  <si>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</si>
  <si>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</si>
  <si>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</si>
  <si>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</si>
  <si>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</si>
  <si>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</si>
  <si>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</si>
  <si>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</si>
  <si>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</si>
  <si>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</si>
  <si>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</si>
  <si>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</si>
  <si>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</si>
  <si>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</si>
  <si>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</si>
  <si>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</si>
  <si>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</si>
  <si>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</si>
  <si>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</si>
  <si>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</si>
  <si>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</si>
  <si>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</si>
  <si>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</si>
  <si>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</si>
  <si>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</si>
  <si>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</si>
  <si>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</si>
  <si>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</si>
  <si>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</si>
  <si>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</si>
  <si>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</si>
  <si>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</si>
  <si>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</si>
  <si>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</si>
  <si>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</si>
  <si>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</si>
  <si>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</si>
  <si>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</si>
  <si>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</si>
  <si>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</si>
  <si>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</si>
  <si>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</si>
  <si>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</si>
  <si>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</si>
  <si>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</si>
  <si>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</si>
  <si>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</si>
  <si>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</si>
  <si>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</si>
  <si>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</si>
  <si>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</si>
  <si>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</si>
  <si>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</si>
  <si>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</si>
  <si>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</si>
  <si>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</si>
  <si>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</si>
  <si>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</si>
  <si>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</si>
  <si>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</si>
  <si>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</si>
  <si>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</si>
  <si>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</si>
  <si>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</si>
  <si>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</si>
  <si>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</si>
  <si>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</si>
  <si>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</si>
  <si>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</si>
  <si>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</si>
  <si>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</si>
  <si>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</si>
  <si>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</si>
  <si>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</si>
  <si>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</si>
  <si>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</si>
  <si>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</si>
  <si>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</si>
  <si>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</si>
  <si>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</si>
  <si>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</si>
  <si>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</si>
  <si>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</si>
  <si>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</si>
  <si>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</si>
  <si>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</si>
  <si>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</si>
  <si>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</si>
  <si>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</si>
  <si>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</si>
  <si>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</si>
  <si>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</si>
  <si>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</si>
  <si>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</si>
  <si>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</si>
  <si>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</si>
  <si>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</si>
  <si>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</si>
  <si>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</si>
  <si>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</si>
  <si>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</si>
  <si>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</si>
  <si>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</si>
  <si>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</si>
  <si>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</si>
  <si>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</si>
  <si>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</si>
  <si>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</si>
  <si>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</si>
  <si>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</si>
  <si>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</si>
  <si>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</si>
  <si>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</si>
  <si>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</si>
  <si>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</si>
  <si>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</si>
  <si>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</si>
  <si>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</si>
  <si>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</si>
  <si>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</si>
  <si>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</si>
  <si>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</si>
  <si>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</si>
  <si>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</si>
  <si>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</si>
  <si>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</si>
  <si>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</si>
  <si>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</si>
  <si>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</si>
  <si>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</si>
  <si>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</si>
  <si>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</si>
  <si>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</si>
  <si>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</si>
  <si>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</si>
  <si>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</si>
  <si>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</si>
  <si>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</si>
  <si>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</si>
  <si>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</si>
  <si>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</si>
  <si>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</si>
  <si>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</si>
  <si>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</si>
  <si>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</si>
  <si>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</si>
  <si>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</si>
  <si>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</si>
  <si>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</si>
  <si>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</si>
  <si>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</si>
  <si>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</si>
  <si>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</si>
  <si>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</si>
  <si>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</si>
  <si>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</si>
  <si>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</si>
  <si>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</si>
  <si>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</si>
  <si>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</si>
  <si>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</si>
  <si>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</si>
  <si>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</si>
  <si>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</si>
  <si>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</si>
  <si>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</si>
  <si>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</si>
  <si>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</si>
  <si>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</si>
  <si>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</si>
  <si>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</si>
  <si>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</si>
  <si>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</si>
  <si>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</si>
  <si>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</si>
  <si>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</si>
  <si>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</si>
  <si>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</si>
  <si>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</si>
  <si>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</si>
  <si>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</si>
  <si>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</si>
  <si>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</si>
  <si>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</si>
  <si>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</si>
  <si>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</si>
  <si>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</si>
  <si>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</si>
  <si>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</si>
  <si>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</si>
  <si>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</si>
  <si>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</si>
  <si>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</si>
  <si>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</si>
  <si>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</si>
  <si>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</si>
  <si>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</si>
  <si>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</si>
  <si>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</si>
  <si>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</si>
  <si>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</si>
  <si>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</si>
  <si>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</si>
  <si>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</si>
  <si>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</si>
  <si>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</si>
  <si>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</si>
  <si>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</si>
  <si>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</si>
  <si>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</si>
  <si>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</si>
  <si>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</si>
  <si>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</si>
  <si>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</si>
  <si>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</si>
  <si>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</si>
  <si>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</si>
  <si>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</si>
  <si>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</si>
  <si>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</si>
  <si>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</si>
  <si>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</si>
  <si>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</si>
  <si>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</si>
  <si>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</si>
  <si>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</si>
  <si>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</si>
  <si>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</si>
  <si>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</si>
  <si>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</si>
  <si>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</si>
  <si>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</si>
  <si>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</si>
  <si>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</si>
  <si>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</si>
  <si>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</si>
  <si>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</si>
  <si>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</si>
  <si>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</si>
  <si>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</si>
  <si>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</si>
  <si>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</si>
  <si>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</si>
  <si>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</si>
  <si>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</si>
  <si>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</si>
  <si>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</si>
  <si>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</si>
  <si>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</si>
  <si>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</si>
  <si>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</si>
  <si>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</si>
  <si>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</si>
  <si>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</si>
  <si>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</si>
  <si>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</si>
  <si>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</si>
  <si>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</si>
  <si>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</si>
  <si>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</si>
  <si>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</si>
  <si>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</si>
  <si>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</si>
  <si>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</si>
  <si>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</si>
  <si>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</si>
  <si>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</si>
  <si>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</si>
  <si>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</si>
  <si>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</si>
  <si>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</si>
  <si>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</si>
  <si>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</si>
  <si>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</si>
  <si>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</si>
  <si>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</si>
  <si>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</si>
  <si>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</si>
  <si>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</si>
  <si>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</si>
  <si>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</si>
  <si>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</si>
  <si>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</si>
  <si>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</si>
  <si>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</si>
  <si>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</si>
  <si>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</si>
  <si>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</si>
  <si>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</si>
  <si>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</si>
  <si>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</si>
  <si>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</si>
  <si>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</si>
  <si>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</si>
  <si>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</si>
  <si>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</si>
  <si>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</si>
  <si>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</si>
  <si>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</si>
  <si>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</si>
  <si>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</si>
  <si>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</si>
  <si>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</si>
  <si>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</si>
  <si>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</si>
  <si>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</si>
  <si>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</si>
  <si>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</si>
  <si>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</si>
  <si>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</si>
  <si>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</si>
  <si>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</si>
  <si>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</si>
  <si>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</si>
  <si>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</si>
  <si>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</si>
  <si>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</si>
  <si>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</si>
  <si>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</si>
  <si>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</si>
  <si>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</si>
  <si>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</si>
  <si>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</si>
  <si>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</si>
  <si>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</si>
  <si>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</si>
  <si>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</si>
  <si>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</si>
  <si>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</si>
  <si>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</si>
  <si>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</si>
  <si>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</si>
  <si>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</si>
  <si>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</si>
  <si>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</si>
  <si>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</si>
  <si>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</si>
  <si>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</si>
  <si>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</si>
  <si>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</si>
  <si>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</si>
  <si>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</si>
  <si>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</si>
  <si>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</si>
  <si>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</si>
  <si>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</si>
  <si>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</si>
  <si>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</si>
  <si>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</si>
  <si>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</si>
  <si>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</si>
  <si>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</si>
  <si>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</si>
  <si>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</si>
  <si>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</si>
  <si>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</si>
  <si>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</si>
  <si>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</si>
  <si>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</si>
  <si>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</si>
  <si>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</si>
  <si>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</si>
  <si>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</si>
  <si>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</si>
  <si>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</si>
  <si>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</si>
  <si>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</si>
  <si>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</si>
  <si>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</si>
  <si>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</si>
  <si>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</si>
  <si>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</si>
  <si>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</si>
  <si>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</si>
  <si>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</si>
  <si>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</si>
  <si>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</si>
  <si>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</si>
  <si>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</si>
  <si>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</si>
  <si>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</si>
  <si>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</si>
  <si>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</si>
  <si>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</si>
  <si>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</si>
  <si>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</si>
  <si>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</si>
  <si>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</si>
  <si>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</si>
  <si>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</si>
  <si>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</si>
  <si>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</si>
  <si>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</si>
  <si>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</si>
  <si>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</si>
  <si>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</si>
  <si>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</si>
  <si>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</si>
  <si>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</si>
  <si>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</si>
  <si>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</si>
  <si>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</si>
  <si>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</si>
  <si>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</si>
  <si>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</si>
  <si>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</si>
  <si>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</si>
  <si>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</si>
  <si>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</si>
  <si>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</si>
  <si>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</si>
  <si>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</si>
  <si>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</si>
  <si>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</si>
  <si>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</si>
  <si>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</si>
  <si>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</si>
  <si>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</si>
  <si>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</si>
  <si>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</si>
  <si>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</si>
  <si>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</si>
  <si>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</si>
  <si>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</si>
  <si>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</si>
  <si>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</si>
  <si>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</si>
  <si>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</si>
  <si>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</si>
  <si>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</si>
  <si>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</si>
  <si>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</si>
  <si>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</si>
  <si>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</si>
  <si>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</si>
  <si>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</si>
  <si>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</si>
  <si>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</si>
  <si>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</si>
  <si>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</si>
  <si>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</si>
  <si>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</si>
  <si>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</si>
  <si>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</si>
  <si>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</si>
  <si>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</si>
  <si>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</si>
  <si>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</si>
  <si>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</si>
  <si>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</si>
  <si>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</si>
  <si>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</si>
  <si>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</si>
  <si>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</si>
  <si>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</si>
  <si>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</si>
  <si>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</si>
  <si>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</si>
  <si>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</si>
  <si>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</si>
  <si>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</si>
  <si>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</si>
  <si>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</si>
  <si>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</si>
  <si>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</si>
  <si>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</si>
  <si>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</si>
  <si>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</si>
  <si>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</si>
  <si>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</si>
  <si>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</si>
  <si>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</si>
  <si>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</si>
  <si>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</si>
  <si>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</si>
  <si>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</si>
  <si>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</si>
  <si>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</si>
  <si>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</si>
  <si>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</si>
  <si>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</si>
  <si>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</si>
  <si>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</si>
  <si>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</si>
  <si>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</si>
  <si>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</si>
  <si>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</si>
  <si>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</si>
  <si>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</si>
  <si>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</si>
  <si>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</si>
  <si>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</si>
  <si>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</si>
  <si>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</si>
  <si>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</si>
  <si>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</si>
  <si>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</si>
  <si>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</si>
  <si>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</si>
  <si>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</si>
  <si>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</si>
  <si>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</si>
  <si>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</si>
  <si>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</si>
  <si>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</si>
  <si>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</si>
  <si>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</si>
  <si>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</si>
  <si>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</si>
  <si>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</si>
  <si>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</si>
  <si>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</si>
  <si>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</si>
  <si>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</si>
  <si>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</si>
  <si>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</si>
  <si>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</si>
  <si>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</si>
  <si>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</si>
  <si>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</si>
  <si>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</si>
  <si>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</si>
  <si>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</si>
  <si>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</si>
  <si>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</si>
  <si>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</si>
  <si>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</si>
  <si>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</si>
  <si>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</si>
  <si>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</si>
  <si>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</si>
  <si>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</si>
  <si>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</si>
  <si>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</si>
  <si>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</si>
  <si>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</si>
  <si>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</si>
  <si>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</si>
  <si>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</si>
  <si>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</si>
  <si>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</si>
  <si>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</si>
  <si>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</si>
  <si>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</si>
  <si>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</si>
  <si>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</si>
  <si>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</si>
  <si>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</si>
  <si>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</si>
  <si>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</si>
  <si>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</si>
  <si>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</si>
  <si>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</si>
  <si>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</si>
  <si>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</si>
  <si>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</si>
  <si>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</si>
  <si>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</si>
  <si>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</si>
  <si>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</si>
  <si>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</si>
  <si>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</si>
  <si>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</si>
  <si>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</si>
  <si>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</si>
  <si>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</si>
  <si>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</si>
  <si>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</si>
  <si>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</si>
  <si>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</si>
  <si>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</si>
  <si>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</si>
  <si>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</si>
  <si>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</si>
  <si>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</si>
  <si>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</si>
  <si>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</si>
  <si>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</si>
  <si>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</si>
  <si>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</si>
  <si>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</si>
  <si>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</si>
  <si>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</si>
  <si>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</si>
  <si>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</si>
  <si>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</si>
  <si>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</si>
  <si>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</si>
  <si>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</si>
  <si>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</si>
  <si>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</si>
  <si>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</si>
  <si>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</si>
  <si>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</si>
  <si>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</si>
  <si>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</si>
  <si>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</si>
  <si>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</si>
  <si>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</si>
  <si>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</si>
  <si>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</si>
  <si>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</si>
  <si>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</si>
  <si>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</si>
  <si>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</si>
  <si>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</si>
  <si>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</si>
  <si>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</si>
  <si>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</si>
  <si>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</si>
  <si>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</si>
  <si>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</si>
  <si>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</si>
  <si>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</si>
  <si>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</si>
  <si>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</si>
  <si>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</si>
  <si>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</si>
  <si>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</si>
  <si>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</si>
  <si>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</si>
  <si>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</si>
  <si>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</si>
  <si>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</si>
  <si>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</si>
  <si>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</si>
  <si>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</si>
  <si>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</si>
  <si>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</si>
  <si>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</si>
  <si>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</si>
  <si>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</si>
  <si>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</si>
  <si>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</si>
  <si>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</si>
  <si>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</si>
  <si>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</si>
  <si>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</si>
  <si>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</si>
  <si>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</si>
  <si>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</si>
  <si>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</si>
  <si>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</si>
  <si>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</si>
  <si>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</si>
  <si>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</si>
  <si>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</si>
  <si>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</si>
  <si>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</si>
  <si>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</si>
  <si>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</si>
  <si>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</si>
  <si>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</si>
  <si>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</si>
  <si>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</si>
  <si>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</si>
  <si>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</si>
  <si>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</si>
  <si>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</si>
  <si>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</si>
  <si>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</si>
  <si>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</si>
  <si>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</si>
  <si>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</si>
  <si>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</si>
  <si>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</si>
  <si>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</si>
  <si>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</si>
  <si>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</si>
  <si>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</si>
  <si>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</si>
  <si>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</si>
  <si>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</si>
  <si>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</si>
  <si>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</si>
  <si>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</si>
  <si>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</si>
  <si>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</si>
  <si>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</si>
  <si>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</si>
  <si>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</si>
  <si>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</si>
  <si>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</si>
  <si>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</si>
  <si>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</si>
  <si>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</si>
  <si>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</si>
  <si>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</si>
  <si>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</si>
  <si>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</si>
  <si>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</si>
  <si>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</si>
  <si>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</si>
  <si>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</si>
  <si>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</si>
  <si>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</si>
  <si>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</si>
  <si>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</si>
  <si>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</si>
  <si>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</si>
  <si>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</si>
  <si>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</si>
  <si>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</si>
  <si>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</si>
  <si>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</si>
  <si>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</si>
  <si>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</si>
  <si>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</si>
  <si>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</si>
  <si>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</si>
  <si>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</si>
  <si>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</si>
  <si>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</si>
  <si>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</si>
  <si>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</si>
  <si>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</si>
  <si>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</si>
  <si>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</si>
  <si>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</si>
  <si>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</si>
  <si>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</si>
  <si>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</si>
  <si>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</si>
  <si>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</si>
  <si>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</si>
  <si>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</si>
  <si>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</si>
  <si>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</si>
  <si>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</si>
  <si>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</si>
  <si>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</si>
  <si>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</si>
  <si>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</si>
  <si>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</si>
  <si>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</si>
  <si>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</si>
  <si>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</si>
  <si>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</si>
  <si>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</si>
  <si>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</si>
  <si>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</si>
  <si>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</si>
  <si>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</si>
  <si>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</si>
  <si>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</si>
  <si>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</si>
  <si>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</si>
  <si>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</si>
  <si>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</si>
  <si>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</si>
  <si>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</si>
  <si>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</si>
  <si>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</si>
  <si>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</si>
  <si>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</si>
  <si>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</si>
  <si>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</si>
  <si>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</si>
  <si>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</si>
  <si>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</si>
  <si>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</si>
  <si>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</si>
  <si>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</si>
  <si>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</si>
  <si>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</si>
  <si>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</si>
  <si>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</si>
  <si>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</si>
  <si>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</si>
  <si>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</si>
  <si>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</si>
  <si>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</si>
  <si>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</si>
  <si>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</si>
  <si>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</si>
  <si>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</si>
  <si>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</si>
  <si>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</si>
  <si>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</si>
  <si>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</si>
  <si>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</si>
  <si>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</si>
  <si>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</si>
  <si>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</si>
  <si>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</si>
  <si>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</si>
  <si>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</si>
  <si>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</si>
  <si>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</si>
  <si>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</si>
  <si>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</si>
  <si>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</si>
  <si>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</si>
  <si>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</si>
  <si>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</si>
  <si>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</si>
  <si>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</si>
  <si>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</si>
  <si>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</si>
  <si>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</si>
  <si>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</si>
  <si>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</si>
  <si>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</si>
  <si>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</si>
  <si>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</si>
  <si>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</si>
  <si>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</si>
  <si>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</si>
  <si>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</si>
  <si>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</si>
  <si>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</si>
  <si>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</si>
  <si>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</si>
  <si>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</si>
  <si>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</si>
  <si>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</si>
  <si>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</si>
  <si>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</si>
  <si>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</si>
  <si>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</si>
  <si>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</si>
  <si>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</si>
  <si>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</si>
  <si>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</si>
  <si>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</si>
  <si>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</si>
  <si>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</si>
  <si>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</si>
  <si>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</si>
  <si>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</si>
  <si>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</si>
  <si>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</si>
  <si>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</si>
  <si>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</si>
  <si>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</si>
  <si>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</si>
  <si>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</si>
  <si>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</si>
  <si>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</si>
  <si>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</si>
  <si>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</si>
  <si>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</si>
  <si>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</si>
  <si>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</si>
  <si>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</si>
  <si>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</si>
  <si>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</si>
  <si>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</si>
  <si>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</si>
  <si>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</si>
  <si>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</si>
  <si>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</si>
  <si>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</si>
  <si>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</si>
  <si>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</si>
  <si>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</si>
  <si>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</si>
  <si>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</si>
  <si>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</si>
  <si>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</si>
  <si>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</si>
  <si>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</si>
  <si>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</si>
  <si>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</si>
  <si>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</si>
  <si>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</si>
  <si>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</si>
  <si>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</si>
  <si>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</si>
  <si>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</si>
  <si>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</si>
  <si>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</si>
  <si>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</si>
  <si>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</si>
  <si>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</si>
  <si>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</si>
  <si>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</si>
  <si>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</si>
  <si>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</si>
  <si>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</si>
  <si>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</si>
  <si>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</si>
  <si>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</si>
  <si>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</si>
  <si>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</si>
  <si>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</si>
  <si>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</si>
  <si>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</si>
  <si>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</si>
  <si>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</si>
  <si>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</si>
  <si>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</si>
  <si>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</si>
  <si>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</si>
  <si>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</si>
  <si>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</si>
  <si>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</si>
  <si>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</si>
  <si>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</si>
  <si>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</si>
  <si>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</si>
  <si>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</si>
  <si>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</si>
  <si>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</si>
  <si>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</si>
  <si>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</si>
  <si>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</si>
  <si>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</si>
  <si>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</si>
  <si>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</si>
  <si>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</si>
  <si>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</si>
  <si>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</si>
  <si>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</si>
  <si>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</si>
  <si>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</si>
  <si>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</si>
  <si>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</si>
  <si>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</si>
  <si>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</si>
  <si>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</si>
  <si>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</si>
  <si>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</si>
  <si>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</si>
  <si>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</si>
  <si>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</si>
  <si>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</si>
  <si>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</si>
  <si>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</si>
  <si>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</si>
  <si>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</si>
  <si>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</si>
  <si>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</si>
  <si>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</si>
  <si>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</si>
  <si>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</si>
  <si>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</si>
  <si>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</si>
  <si>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</si>
  <si>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</si>
  <si>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</si>
  <si>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</si>
  <si>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</si>
  <si>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</si>
  <si>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</si>
  <si>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</si>
  <si>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</si>
  <si>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</si>
  <si>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</si>
  <si>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</si>
  <si>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</si>
  <si>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</si>
  <si>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</si>
  <si>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</si>
  <si>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</si>
  <si>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</si>
  <si>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</si>
  <si>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</si>
  <si>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</si>
  <si>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</si>
  <si>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</si>
  <si>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</si>
  <si>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</si>
  <si>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</si>
  <si>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</si>
  <si>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</si>
  <si>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</si>
  <si>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</si>
  <si>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</si>
  <si>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</si>
  <si>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</si>
  <si>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</si>
  <si>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</si>
  <si>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</si>
  <si>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</si>
  <si>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</si>
  <si>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</si>
  <si>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</si>
  <si>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</si>
  <si>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</si>
  <si>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</si>
  <si>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</si>
  <si>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</si>
  <si>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</si>
  <si>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</si>
  <si>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</si>
  <si>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</si>
  <si>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</si>
  <si>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</si>
  <si>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</si>
  <si>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</si>
  <si>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</si>
  <si>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</si>
  <si>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</si>
  <si>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</si>
  <si>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</si>
  <si>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</si>
  <si>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</si>
  <si>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</si>
  <si>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</si>
  <si>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</si>
  <si>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</si>
  <si>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</si>
  <si>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</si>
  <si>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</si>
  <si>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</si>
  <si>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</si>
  <si>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</si>
  <si>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</si>
  <si>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</si>
  <si>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</si>
  <si>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</si>
  <si>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</si>
  <si>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</si>
  <si>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</si>
  <si>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</si>
  <si>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</si>
  <si>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</si>
  <si>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</si>
  <si>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</si>
  <si>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</si>
  <si>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</si>
  <si>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</si>
  <si>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</si>
  <si>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</si>
  <si>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</si>
  <si>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</si>
  <si>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</si>
  <si>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</si>
  <si>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</si>
  <si>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</si>
  <si>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</si>
  <si>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</si>
  <si>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</si>
  <si>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</si>
  <si>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</si>
  <si>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</si>
  <si>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</si>
  <si>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</si>
  <si>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</si>
  <si>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</si>
  <si>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</si>
  <si>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</si>
  <si>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</si>
  <si>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</si>
  <si>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</si>
  <si>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</si>
  <si>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</si>
  <si>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</si>
  <si>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</si>
  <si>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</si>
  <si>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</si>
  <si>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</si>
  <si>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</si>
  <si>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</si>
  <si>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</si>
  <si>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</si>
  <si>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</si>
  <si>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</si>
  <si>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</si>
  <si>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</si>
  <si>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</si>
  <si>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</si>
  <si>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</si>
  <si>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</si>
  <si>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</si>
  <si>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</si>
  <si>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</si>
  <si>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</si>
  <si>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</si>
  <si>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</si>
  <si>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</si>
  <si>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</si>
  <si>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</si>
  <si>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</si>
  <si>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</si>
  <si>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</si>
  <si>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</si>
  <si>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</si>
  <si>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</si>
  <si>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</si>
  <si>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</si>
  <si>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</si>
  <si>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</si>
  <si>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</si>
  <si>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</si>
  <si>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</si>
  <si>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</si>
  <si>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</si>
  <si>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</si>
  <si>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</si>
  <si>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</si>
  <si>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</si>
  <si>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</si>
  <si>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</si>
  <si>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</si>
  <si>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</si>
  <si>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</si>
  <si>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</si>
  <si>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</si>
  <si>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</si>
  <si>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</si>
  <si>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</si>
  <si>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</si>
  <si>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</si>
  <si>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</si>
  <si>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</si>
  <si>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</si>
  <si>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</si>
  <si>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</si>
  <si>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</si>
  <si>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</si>
  <si>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</si>
  <si>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</si>
  <si>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</si>
  <si>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</si>
  <si>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</si>
  <si>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</si>
  <si>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</si>
  <si>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</si>
  <si>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</si>
  <si>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</si>
  <si>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</si>
  <si>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</si>
  <si>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</si>
  <si>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</si>
  <si>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</si>
  <si>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</si>
  <si>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</si>
  <si>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</si>
  <si>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</si>
  <si>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</si>
  <si>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</si>
  <si>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</si>
  <si>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</si>
  <si>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</si>
  <si>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</si>
  <si>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</si>
  <si>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</si>
  <si>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</si>
  <si>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</si>
  <si>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</si>
  <si>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</si>
  <si>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</si>
  <si>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</si>
  <si>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</si>
  <si>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</si>
  <si>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</si>
  <si>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</si>
  <si>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</si>
  <si>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</si>
  <si>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</si>
  <si>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</si>
  <si>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</si>
  <si>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</si>
  <si>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</si>
  <si>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</si>
  <si>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</si>
  <si>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</si>
  <si>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</si>
  <si>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</si>
  <si>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</si>
  <si>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</si>
  <si>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</si>
  <si>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</si>
  <si>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</si>
  <si>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</si>
  <si>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</si>
  <si>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</si>
  <si>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</si>
  <si>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</si>
  <si>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</si>
  <si>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</si>
  <si>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</si>
  <si>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</si>
  <si>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</si>
  <si>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</si>
  <si>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</si>
  <si>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</si>
  <si>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</si>
  <si>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</si>
  <si>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</si>
  <si>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</si>
  <si>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</si>
  <si>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</si>
  <si>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</si>
  <si>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</si>
  <si>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</si>
  <si>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</si>
  <si>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</si>
  <si>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</si>
  <si>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</si>
  <si>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</si>
  <si>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</si>
  <si>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</si>
  <si>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</si>
  <si>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</si>
  <si>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</si>
  <si>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</si>
  <si>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</si>
  <si>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</si>
  <si>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</si>
  <si>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</si>
  <si>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</si>
  <si>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</si>
  <si>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</si>
  <si>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</si>
  <si>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</si>
  <si>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</si>
  <si>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</si>
  <si>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</si>
  <si>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</si>
  <si>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</si>
  <si>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</si>
  <si>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</si>
  <si>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</si>
  <si>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</si>
  <si>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</si>
  <si>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</si>
  <si>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</si>
  <si>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</si>
  <si>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</si>
  <si>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</si>
  <si>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</si>
  <si>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</si>
  <si>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</si>
  <si>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</si>
  <si>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</si>
  <si>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</si>
  <si>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</si>
  <si>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</si>
  <si>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</si>
  <si>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</si>
  <si>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</si>
  <si>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</si>
  <si>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</si>
  <si>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</si>
  <si>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</si>
  <si>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</si>
  <si>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</si>
  <si>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</si>
  <si>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</si>
  <si>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</si>
  <si>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</si>
  <si>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</si>
  <si>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</si>
  <si>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</si>
  <si>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</si>
  <si>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</si>
  <si>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</si>
  <si>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</si>
  <si>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</si>
  <si>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</si>
  <si>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</si>
  <si>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</si>
  <si>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</si>
  <si>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</si>
  <si>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</si>
  <si>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</si>
  <si>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</si>
  <si>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</si>
  <si>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</si>
  <si>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</si>
  <si>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</si>
  <si>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</si>
  <si>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</si>
  <si>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</si>
  <si>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</si>
  <si>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</si>
  <si>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</si>
  <si>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</si>
  <si>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</si>
  <si>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</si>
  <si>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</si>
  <si>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</si>
  <si>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</si>
  <si>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</si>
  <si>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</si>
  <si>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</si>
  <si>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</si>
  <si>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</si>
  <si>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</si>
  <si>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</si>
  <si>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</si>
  <si>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</si>
  <si>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</si>
  <si>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</si>
  <si>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</si>
  <si>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</si>
  <si>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</si>
  <si>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</si>
  <si>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</si>
  <si>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</si>
  <si>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</si>
  <si>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</si>
  <si>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</si>
  <si>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</si>
  <si>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</si>
  <si>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</si>
  <si>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</si>
  <si>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</si>
  <si>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</si>
  <si>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</si>
  <si>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</si>
  <si>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</si>
  <si>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</si>
  <si>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</si>
  <si>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</si>
  <si>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</si>
  <si>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</si>
  <si>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</si>
  <si>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</si>
  <si>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</si>
  <si>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</si>
  <si>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</si>
  <si>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</si>
  <si>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</si>
  <si>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</si>
  <si>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</si>
  <si>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</si>
  <si>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</si>
  <si>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</si>
  <si>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</si>
  <si>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</si>
  <si>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</si>
  <si>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</si>
  <si>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</si>
  <si>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</si>
  <si>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</si>
  <si>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</si>
  <si>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</si>
  <si>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</si>
  <si>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</si>
  <si>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</si>
  <si>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</si>
  <si>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</si>
  <si>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</si>
  <si>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</si>
  <si>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</si>
  <si>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</si>
  <si>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</si>
  <si>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</si>
  <si>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</si>
  <si>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</si>
  <si>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</si>
  <si>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</si>
  <si>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</si>
  <si>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</si>
  <si>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</si>
  <si>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</si>
  <si>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</si>
  <si>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</si>
  <si>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</si>
  <si>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</si>
  <si>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</si>
  <si>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</si>
  <si>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</si>
  <si>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</si>
  <si>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</si>
  <si>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</si>
  <si>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</si>
  <si>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</si>
  <si>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</si>
  <si>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</si>
  <si>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</si>
  <si>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</si>
  <si>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</si>
  <si>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</si>
  <si>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</si>
  <si>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</si>
  <si>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</si>
  <si>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</si>
  <si>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</si>
  <si>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</si>
  <si>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</si>
  <si>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</si>
  <si>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</si>
  <si>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</si>
  <si>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</si>
  <si>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</si>
  <si>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</si>
  <si>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</si>
  <si>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</si>
  <si>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</si>
  <si>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</si>
  <si>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</si>
  <si>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</si>
  <si>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</si>
  <si>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</si>
  <si>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</si>
  <si>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</si>
  <si>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</si>
  <si>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</si>
  <si>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</si>
  <si>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</si>
  <si>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</si>
  <si>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</si>
  <si>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</si>
  <si>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</si>
  <si>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</si>
  <si>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</si>
  <si>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</si>
  <si>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</si>
  <si>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</si>
  <si>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</si>
  <si>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</si>
  <si>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</si>
  <si>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</si>
  <si>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</si>
  <si>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</si>
  <si>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</si>
  <si>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</si>
  <si>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</si>
  <si>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</si>
  <si>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</si>
  <si>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</si>
  <si>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</si>
  <si>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</si>
  <si>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</si>
  <si>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</si>
  <si>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</si>
  <si>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</si>
  <si>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</si>
  <si>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</si>
  <si>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</si>
  <si>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</si>
  <si>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</si>
  <si>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</si>
  <si>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</si>
  <si>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</si>
  <si>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</si>
  <si>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</si>
  <si>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</si>
  <si>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</si>
  <si>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</si>
  <si>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</si>
  <si>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</si>
  <si>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</si>
  <si>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</si>
  <si>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</si>
  <si>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</si>
  <si>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</si>
  <si>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</si>
  <si>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</si>
  <si>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</si>
  <si>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</si>
  <si>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</si>
  <si>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</si>
  <si>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</si>
  <si>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</si>
  <si>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</si>
  <si>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</si>
  <si>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</si>
  <si>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</si>
  <si>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</si>
  <si>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</si>
  <si>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</si>
  <si>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</si>
  <si>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</si>
  <si>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</si>
  <si>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</si>
  <si>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</si>
  <si>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</si>
  <si>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</si>
  <si>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</si>
  <si>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</si>
  <si>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</si>
  <si>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</si>
  <si>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</si>
  <si>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</si>
  <si>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</si>
  <si>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</si>
  <si>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</si>
  <si>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</si>
  <si>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</si>
  <si>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</si>
  <si>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</si>
  <si>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</si>
  <si>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</si>
  <si>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</si>
  <si>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</si>
  <si>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</si>
  <si>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</si>
  <si>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</si>
  <si>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</si>
  <si>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</si>
  <si>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</si>
  <si>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</si>
  <si>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</si>
  <si>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</si>
  <si>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</si>
  <si>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</si>
  <si>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</si>
  <si>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</si>
  <si>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</si>
  <si>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</si>
  <si>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</si>
  <si>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</si>
  <si>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</si>
  <si>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</si>
  <si>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</si>
  <si>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</si>
  <si>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</si>
  <si>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</si>
  <si>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</si>
  <si>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</si>
  <si>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</si>
  <si>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</si>
  <si>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</si>
  <si>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</si>
  <si>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</si>
  <si>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</si>
  <si>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</si>
  <si>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</si>
  <si>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</si>
  <si>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</si>
  <si>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</si>
  <si>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</si>
  <si>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</si>
  <si>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</si>
  <si>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</si>
  <si>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</si>
  <si>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</si>
  <si>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</si>
  <si>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</si>
  <si>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</si>
  <si>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</si>
  <si>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</si>
  <si>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</si>
  <si>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</si>
  <si>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</si>
  <si>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</si>
  <si>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</si>
  <si>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</si>
  <si>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</si>
  <si>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</si>
  <si>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</si>
  <si>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</si>
  <si>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</si>
  <si>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</si>
  <si>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</si>
  <si>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</si>
  <si>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</si>
  <si>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</si>
  <si>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</si>
  <si>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</si>
  <si>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</si>
  <si>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</si>
  <si>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</si>
  <si>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</si>
  <si>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</si>
  <si>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</si>
  <si>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</si>
  <si>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</si>
  <si>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</si>
  <si>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</si>
  <si>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</si>
  <si>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</si>
  <si>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</si>
  <si>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</si>
  <si>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</si>
  <si>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</si>
  <si>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</si>
  <si>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</si>
  <si>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</si>
  <si>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</si>
  <si>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</si>
  <si>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</si>
  <si>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</si>
  <si>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</si>
  <si>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</si>
  <si>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</si>
  <si>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</si>
  <si>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</si>
  <si>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</si>
  <si>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</si>
  <si>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</si>
  <si>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</si>
  <si>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</si>
  <si>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</si>
  <si>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</si>
  <si>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</si>
  <si>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</si>
  <si>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</si>
  <si>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</si>
  <si>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</si>
  <si>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</si>
  <si>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</si>
  <si>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</si>
  <si>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</si>
  <si>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</si>
  <si>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</si>
  <si>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</si>
  <si>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</si>
  <si>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</si>
  <si>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</si>
  <si>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</si>
  <si>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</si>
  <si>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</si>
  <si>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</si>
  <si>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</si>
  <si>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</si>
  <si>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</si>
  <si>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</si>
  <si>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</si>
  <si>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</si>
  <si>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</si>
  <si>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</si>
  <si>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</si>
  <si>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</si>
  <si>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</si>
  <si>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</si>
  <si>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</si>
  <si>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</si>
  <si>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</si>
  <si>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</si>
  <si>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</si>
  <si>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</si>
  <si>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</si>
  <si>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</si>
  <si>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</si>
  <si>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</si>
  <si>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</si>
  <si>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</si>
  <si>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</si>
  <si>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</si>
  <si>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</si>
  <si>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</si>
  <si>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</si>
  <si>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</si>
  <si>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</si>
  <si>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</si>
  <si>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</si>
  <si>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</si>
  <si>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</si>
  <si>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</si>
  <si>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</si>
  <si>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</si>
  <si>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</si>
  <si>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</si>
  <si>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</si>
  <si>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</si>
  <si>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</si>
  <si>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</si>
  <si>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</si>
  <si>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</si>
  <si>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</si>
  <si>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</si>
  <si>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</si>
  <si>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</si>
  <si>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</si>
  <si>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</si>
  <si>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</si>
  <si>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</si>
  <si>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</si>
  <si>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</si>
  <si>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</si>
  <si>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</si>
  <si>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</si>
  <si>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</si>
  <si>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</si>
  <si>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</si>
  <si>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</si>
  <si>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</si>
  <si>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</si>
  <si>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</si>
  <si>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</si>
  <si>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</si>
  <si>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</si>
  <si>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</si>
  <si>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</si>
  <si>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</si>
  <si>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</si>
  <si>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</si>
  <si>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</si>
  <si>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</si>
  <si>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</si>
  <si>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</si>
  <si>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</si>
  <si>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</si>
  <si>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</si>
  <si>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</si>
  <si>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</si>
  <si>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</si>
  <si>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</si>
  <si>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</si>
  <si>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</si>
  <si>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</si>
  <si>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</si>
  <si>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</si>
  <si>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</si>
  <si>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</si>
  <si>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</si>
  <si>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</si>
  <si>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</si>
  <si>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</si>
  <si>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</si>
  <si>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</si>
  <si>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</si>
  <si>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</si>
  <si>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</si>
  <si>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</si>
  <si>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</si>
  <si>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</si>
  <si>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</si>
  <si>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</si>
  <si>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</si>
  <si>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</si>
  <si>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</si>
  <si>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</si>
  <si>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</si>
  <si>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</si>
  <si>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</si>
  <si>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</si>
  <si>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</si>
  <si>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</si>
  <si>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</si>
  <si>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</si>
  <si>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</si>
  <si>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</si>
  <si>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</si>
  <si>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</si>
  <si>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</si>
  <si>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</si>
  <si>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</si>
  <si>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</si>
  <si>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</si>
  <si>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</si>
  <si>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</si>
  <si>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</si>
  <si>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</si>
  <si>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</si>
  <si>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</si>
  <si>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</si>
  <si>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</si>
  <si>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</si>
  <si>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</si>
  <si>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</si>
  <si>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</si>
  <si>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</si>
  <si>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</si>
  <si>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</si>
  <si>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</si>
  <si>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</si>
  <si>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</si>
  <si>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</si>
  <si>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</si>
  <si>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</si>
  <si>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</si>
  <si>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</si>
  <si>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</si>
  <si>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</si>
  <si>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</si>
  <si>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</si>
  <si>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</si>
  <si>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</si>
  <si>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</si>
  <si>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</si>
  <si>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</si>
  <si>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</si>
  <si>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</si>
  <si>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</si>
  <si>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</si>
  <si>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</si>
  <si>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</si>
  <si>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</si>
  <si>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</si>
  <si>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</si>
  <si>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</si>
  <si>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</si>
  <si>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</si>
  <si>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</si>
  <si>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</si>
  <si>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</si>
  <si>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</si>
  <si>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</si>
  <si>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</si>
  <si>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</si>
  <si>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</si>
  <si>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</si>
  <si>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</si>
  <si>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</si>
  <si>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</si>
  <si>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</si>
  <si>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</si>
  <si>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</si>
  <si>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</si>
  <si>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</si>
  <si>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</si>
  <si>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</si>
  <si>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</si>
  <si>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</si>
  <si>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</si>
  <si>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</si>
  <si>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</si>
  <si>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</si>
  <si>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</si>
  <si>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</si>
  <si>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</si>
  <si>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</si>
  <si>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</si>
  <si>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</si>
  <si>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</si>
  <si>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</si>
  <si>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</si>
  <si>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</si>
  <si>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</si>
  <si>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</si>
  <si>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</si>
  <si>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</si>
  <si>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</si>
  <si>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</si>
  <si>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</si>
  <si>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</si>
  <si>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</si>
  <si>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</si>
  <si>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</si>
  <si>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</si>
  <si>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</si>
  <si>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</si>
  <si>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</si>
  <si>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</si>
  <si>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</si>
  <si>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</si>
  <si>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</si>
  <si>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</si>
  <si>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</si>
  <si>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</si>
  <si>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</si>
  <si>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</si>
  <si>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</si>
  <si>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</si>
  <si>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</si>
  <si>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</si>
  <si>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</si>
  <si>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</si>
  <si>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</si>
  <si>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</si>
  <si>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</si>
  <si>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</si>
  <si>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</si>
  <si>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</si>
  <si>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</si>
  <si>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</si>
  <si>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</si>
  <si>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</si>
  <si>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</si>
  <si>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</si>
  <si>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</si>
  <si>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</si>
  <si>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</si>
  <si>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</si>
  <si>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</si>
  <si>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</si>
  <si>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</si>
  <si>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</si>
  <si>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</si>
  <si>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</si>
  <si>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</si>
  <si>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</si>
  <si>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</si>
  <si>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</si>
  <si>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</si>
  <si>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</si>
  <si>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</si>
  <si>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</si>
  <si>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</si>
  <si>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</si>
  <si>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</si>
  <si>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</si>
  <si>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</si>
  <si>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</si>
  <si>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</si>
  <si>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</si>
  <si>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</si>
  <si>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</si>
  <si>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</si>
  <si>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</si>
  <si>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</si>
  <si>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</si>
  <si>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</si>
  <si>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</si>
  <si>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</si>
  <si>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</si>
  <si>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</si>
  <si>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</si>
  <si>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</si>
  <si>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</si>
  <si>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</si>
  <si>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</si>
  <si>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</si>
  <si>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</si>
  <si>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</si>
  <si>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</si>
  <si>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</si>
  <si>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</si>
  <si>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</si>
  <si>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</si>
  <si>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</si>
  <si>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</si>
  <si>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</si>
  <si>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</si>
  <si>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</si>
  <si>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</si>
  <si>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</si>
  <si>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</si>
  <si>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</si>
  <si>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</si>
  <si>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</si>
  <si>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</si>
  <si>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</si>
  <si>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</si>
  <si>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</si>
  <si>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</si>
  <si>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</si>
  <si>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</si>
  <si>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</si>
  <si>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</si>
  <si>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</si>
  <si>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</si>
  <si>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</si>
  <si>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</si>
  <si>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</si>
  <si>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</si>
  <si>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</si>
  <si>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</si>
  <si>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</si>
  <si>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</si>
  <si>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</si>
  <si>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</si>
  <si>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</si>
  <si>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</si>
  <si>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</si>
  <si>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</si>
  <si>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</si>
  <si>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</si>
  <si>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</si>
  <si>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</si>
  <si>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</si>
  <si>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</si>
  <si>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</si>
  <si>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</si>
  <si>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</si>
  <si>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</si>
  <si>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</si>
  <si>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</si>
  <si>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</si>
  <si>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</si>
  <si>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</si>
  <si>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</si>
  <si>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</si>
  <si>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</si>
  <si>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</si>
  <si>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</si>
  <si>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</si>
  <si>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</si>
  <si>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</si>
  <si>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</si>
  <si>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</si>
  <si>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</si>
  <si>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</si>
  <si>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</si>
  <si>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</si>
  <si>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</si>
  <si>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</si>
  <si>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</si>
  <si>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</si>
  <si>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</si>
  <si>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</si>
  <si>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</si>
  <si>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</si>
  <si>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</si>
  <si>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</si>
  <si>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</si>
  <si>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</si>
  <si>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</si>
  <si>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</si>
  <si>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</si>
  <si>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</si>
  <si>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</si>
  <si>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</si>
  <si>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</si>
  <si>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</si>
  <si>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</si>
  <si>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</si>
  <si>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</si>
  <si>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</si>
  <si>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</si>
  <si>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</si>
  <si>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</si>
  <si>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</si>
  <si>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</si>
  <si>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</si>
  <si>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</si>
  <si>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</si>
  <si>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</si>
  <si>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</si>
  <si>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</si>
  <si>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</si>
  <si>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</si>
  <si>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</si>
  <si>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</si>
  <si>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</si>
  <si>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</si>
  <si>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</si>
  <si>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</si>
  <si>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</si>
  <si>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</si>
  <si>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</si>
  <si>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</si>
  <si>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</si>
  <si>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</si>
  <si>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</si>
  <si>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</si>
  <si>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</si>
  <si>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</si>
  <si>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</si>
  <si>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</si>
  <si>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</si>
  <si>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</si>
  <si>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</si>
  <si>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</si>
  <si>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</si>
  <si>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</si>
  <si>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</si>
  <si>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</si>
  <si>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</si>
  <si>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</si>
  <si>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</si>
  <si>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</si>
  <si>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</si>
  <si>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</si>
  <si>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</si>
  <si>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</si>
  <si>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</si>
  <si>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</si>
  <si>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</si>
  <si>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</si>
  <si>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</si>
  <si>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</si>
  <si>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</si>
  <si>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</si>
  <si>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</si>
  <si>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</si>
  <si>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</si>
  <si>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</si>
  <si>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</si>
  <si>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</si>
  <si>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</si>
  <si>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</si>
  <si>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</si>
  <si>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</si>
  <si>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</si>
  <si>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</si>
  <si>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</si>
  <si>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</si>
  <si>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</si>
  <si>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</si>
  <si>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</si>
  <si>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</si>
  <si>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</si>
  <si>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</si>
  <si>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</si>
  <si>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</si>
  <si>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</si>
  <si>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</si>
  <si>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</si>
  <si>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</si>
  <si>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</si>
  <si>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</si>
  <si>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</si>
  <si>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</si>
  <si>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</si>
  <si>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</si>
  <si>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</si>
  <si>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</si>
  <si>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</si>
  <si>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</si>
  <si>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</si>
  <si>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</si>
  <si>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</si>
  <si>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</si>
  <si>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</si>
  <si>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</si>
  <si>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</si>
  <si>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</si>
  <si>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</si>
  <si>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</si>
  <si>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</si>
  <si>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</si>
  <si>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</si>
  <si>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</si>
  <si>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</si>
  <si>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</si>
  <si>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</si>
  <si>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</si>
  <si>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</si>
  <si>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</si>
  <si>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</si>
  <si>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</si>
  <si>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</si>
  <si>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</si>
  <si>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</si>
  <si>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</si>
  <si>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</si>
  <si>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</si>
  <si>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</si>
  <si>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</si>
  <si>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</si>
  <si>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</si>
  <si>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</si>
  <si>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</si>
  <si>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</si>
  <si>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</si>
  <si>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</si>
  <si>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</si>
  <si>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</si>
  <si>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</si>
  <si>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</si>
  <si>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</si>
  <si>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</si>
  <si>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</si>
  <si>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</si>
  <si>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</si>
  <si>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</si>
  <si>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</si>
  <si>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</si>
  <si>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</si>
  <si>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</si>
  <si>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</si>
  <si>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</si>
  <si>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</si>
  <si>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</si>
  <si>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</si>
  <si>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</si>
  <si>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</si>
  <si>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</si>
  <si>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</si>
  <si>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</si>
  <si>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</si>
  <si>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</si>
  <si>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</si>
  <si>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</si>
  <si>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</si>
  <si>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</si>
  <si>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</si>
  <si>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</si>
  <si>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</si>
  <si>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</si>
  <si>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</si>
  <si>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</si>
  <si>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</si>
  <si>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</si>
  <si>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</si>
  <si>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</si>
  <si>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</si>
  <si>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</si>
  <si>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</si>
  <si>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</si>
  <si>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</si>
  <si>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</si>
  <si>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</si>
  <si>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</si>
  <si>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</si>
  <si>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</si>
  <si>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</si>
  <si>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</si>
  <si>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</si>
  <si>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</si>
  <si>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</si>
  <si>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</si>
  <si>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</si>
  <si>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</si>
  <si>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</si>
  <si>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</si>
  <si>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</si>
  <si>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</si>
  <si>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</si>
  <si>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</si>
  <si>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</si>
  <si>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</si>
  <si>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</si>
  <si>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</si>
  <si>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</si>
  <si>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</si>
  <si>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</si>
  <si>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</si>
  <si>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</si>
  <si>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</si>
  <si>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</si>
  <si>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</si>
  <si>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</si>
  <si>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</si>
  <si>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</si>
  <si>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</si>
  <si>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</si>
  <si>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</si>
  <si>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</si>
  <si>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</si>
  <si>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</si>
  <si>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</si>
  <si>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</si>
  <si>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</si>
  <si>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</si>
  <si>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</si>
  <si>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</si>
  <si>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</si>
  <si>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</si>
  <si>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</si>
  <si>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</si>
  <si>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</si>
  <si>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</si>
  <si>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</si>
  <si>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</si>
  <si>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</si>
  <si>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</si>
  <si>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</si>
  <si>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</si>
  <si>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</si>
  <si>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</si>
  <si>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</si>
  <si>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</si>
  <si>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</si>
  <si>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</si>
  <si>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</si>
  <si>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</si>
  <si>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</si>
  <si>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</si>
  <si>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</si>
  <si>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</si>
  <si>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</si>
  <si>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</si>
  <si>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</si>
  <si>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</si>
  <si>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</si>
  <si>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</si>
  <si>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</si>
  <si>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</si>
  <si>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</si>
  <si>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</si>
  <si>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</si>
  <si>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</si>
  <si>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</si>
  <si>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</si>
  <si>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</si>
  <si>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</si>
  <si>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</si>
  <si>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</si>
  <si>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</si>
  <si>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</si>
  <si>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</si>
  <si>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</si>
  <si>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</si>
  <si>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</si>
  <si>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</si>
  <si>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</si>
  <si>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</si>
  <si>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</si>
  <si>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</si>
  <si>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</si>
  <si>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</si>
  <si>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</si>
  <si>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</si>
  <si>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</si>
  <si>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</si>
  <si>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</si>
  <si>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</si>
  <si>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</si>
  <si>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</si>
  <si>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</si>
  <si>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</si>
  <si>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</si>
  <si>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</si>
  <si>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</si>
  <si>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</si>
  <si>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</si>
  <si>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</si>
  <si>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</si>
  <si>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</si>
  <si>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</si>
  <si>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</si>
  <si>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</si>
  <si>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</si>
  <si>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</si>
  <si>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</si>
  <si>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</si>
  <si>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</si>
  <si>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</si>
  <si>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</si>
  <si>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</si>
  <si>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</si>
  <si>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</si>
  <si>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</si>
  <si>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</si>
  <si>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</si>
  <si>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</si>
  <si>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</si>
  <si>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</si>
  <si>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</si>
  <si>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</si>
  <si>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</si>
  <si>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</si>
  <si>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</si>
  <si>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</si>
  <si>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</si>
  <si>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</si>
  <si>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</si>
  <si>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</si>
  <si>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</si>
  <si>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</si>
  <si>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</si>
  <si>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</si>
  <si>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</si>
  <si>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</si>
  <si>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</si>
  <si>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</si>
  <si>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</si>
  <si>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</si>
  <si>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</si>
  <si>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</si>
  <si>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</si>
  <si>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</si>
  <si>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</si>
  <si>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</si>
  <si>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</si>
  <si>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</si>
  <si>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</si>
  <si>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</si>
  <si>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</si>
  <si>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</si>
  <si>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</si>
  <si>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</si>
  <si>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</si>
  <si>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</si>
  <si>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</si>
  <si>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</si>
  <si>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</si>
  <si>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</si>
  <si>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</si>
  <si>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</si>
  <si>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</si>
  <si>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</si>
  <si>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</si>
  <si>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</si>
  <si>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</si>
  <si>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</si>
  <si>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</si>
  <si>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</si>
  <si>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</si>
  <si>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</si>
  <si>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</si>
  <si>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</si>
  <si>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</si>
  <si>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</si>
  <si>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</si>
  <si>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</si>
  <si>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</si>
  <si>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</si>
  <si>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</si>
  <si>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</si>
  <si>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</si>
  <si>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</si>
  <si>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</si>
  <si>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</si>
  <si>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</si>
  <si>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</si>
  <si>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</si>
  <si>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</si>
  <si>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</si>
  <si>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</si>
  <si>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</si>
  <si>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</si>
  <si>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</si>
  <si>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</si>
  <si>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</si>
  <si>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</si>
  <si>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</si>
  <si>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</si>
  <si>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</si>
  <si>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</si>
  <si>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</si>
  <si>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</si>
  <si>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</si>
  <si>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</si>
  <si>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</si>
  <si>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</si>
  <si>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</si>
  <si>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</si>
  <si>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</si>
  <si>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</si>
  <si>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</si>
  <si>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</si>
  <si>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</si>
  <si>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</si>
  <si>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</si>
  <si>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</si>
  <si>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</si>
  <si>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</si>
  <si>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</si>
  <si>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</si>
  <si>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</si>
  <si>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</si>
  <si>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</si>
  <si>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</si>
  <si>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</si>
  <si>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</si>
  <si>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</si>
  <si>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</si>
  <si>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</si>
  <si>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</si>
  <si>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</si>
  <si>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</si>
  <si>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</si>
  <si>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</si>
  <si>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</si>
  <si>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</si>
  <si>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</si>
  <si>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</si>
  <si>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</si>
  <si>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</si>
  <si>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</si>
  <si>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</si>
  <si>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</si>
  <si>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</si>
  <si>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</si>
  <si>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</si>
  <si>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</si>
  <si>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</si>
  <si>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</si>
  <si>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</si>
  <si>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</si>
  <si>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</si>
  <si>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</si>
  <si>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</si>
  <si>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</si>
  <si>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</si>
  <si>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</si>
  <si>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</si>
  <si>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</si>
  <si>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</si>
  <si>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</si>
  <si>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</si>
  <si>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</si>
  <si>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</si>
  <si>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</si>
  <si>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</si>
  <si>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</si>
  <si>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</si>
  <si>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</si>
  <si>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</si>
  <si>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</si>
  <si>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</si>
  <si>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</si>
  <si>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</si>
  <si>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</si>
  <si>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</si>
  <si>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</si>
  <si>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</si>
  <si>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</si>
  <si>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</si>
  <si>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</si>
  <si>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</si>
  <si>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</si>
  <si>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</si>
  <si>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</si>
  <si>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</si>
  <si>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</si>
  <si>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</si>
  <si>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</si>
  <si>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</si>
  <si>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</si>
  <si>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</si>
  <si>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</si>
  <si>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</si>
  <si>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</si>
  <si>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</si>
  <si>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</si>
  <si>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</si>
  <si>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</si>
  <si>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</si>
  <si>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</si>
  <si>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</si>
  <si>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</si>
  <si>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</si>
  <si>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</si>
  <si>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</si>
  <si>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</si>
  <si>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</si>
  <si>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</si>
  <si>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</si>
  <si>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</si>
  <si>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</si>
  <si>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</si>
  <si>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</si>
  <si>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</si>
  <si>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</si>
  <si>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</si>
  <si>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</si>
  <si>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</si>
  <si>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</si>
  <si>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</si>
  <si>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</si>
  <si>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</si>
  <si>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</si>
  <si>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</si>
  <si>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</si>
  <si>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</si>
  <si>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</si>
  <si>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</si>
  <si>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</si>
  <si>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</si>
  <si>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</si>
  <si>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</si>
  <si>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</si>
  <si>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</si>
  <si>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</si>
  <si>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</si>
  <si>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</si>
  <si>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</si>
  <si>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</si>
  <si>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</si>
  <si>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</si>
  <si>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</si>
  <si>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</si>
  <si>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</si>
  <si>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</si>
  <si>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</si>
  <si>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</si>
  <si>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</si>
  <si>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</si>
  <si>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</si>
  <si>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</si>
  <si>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</si>
  <si>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</si>
  <si>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</si>
  <si>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</si>
  <si>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</si>
  <si>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</si>
  <si>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</si>
  <si>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</si>
  <si>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</si>
  <si>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</si>
  <si>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</si>
  <si>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</si>
  <si>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</si>
  <si>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</si>
  <si>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</si>
  <si>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</si>
  <si>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</si>
  <si>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</si>
  <si>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</si>
  <si>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</si>
  <si>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</si>
  <si>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</si>
  <si>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</si>
  <si>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</si>
  <si>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</si>
  <si>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</si>
  <si>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</si>
  <si>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</si>
  <si>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</si>
  <si>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</si>
  <si>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</si>
  <si>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</si>
  <si>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</si>
  <si>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</si>
  <si>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</si>
  <si>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</si>
  <si>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</si>
  <si>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</si>
  <si>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</si>
  <si>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</si>
  <si>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</si>
  <si>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</si>
  <si>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</si>
  <si>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</si>
  <si>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</si>
  <si>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</si>
  <si>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</si>
  <si>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</si>
  <si>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</si>
  <si>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</si>
  <si>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</si>
  <si>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</si>
  <si>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</si>
  <si>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</si>
  <si>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</si>
  <si>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</si>
  <si>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</si>
  <si>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</si>
  <si>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</si>
  <si>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</si>
  <si>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</si>
  <si>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</si>
  <si>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</si>
  <si>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</si>
  <si>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</si>
  <si>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</si>
  <si>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</si>
  <si>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</si>
  <si>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</si>
  <si>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</si>
  <si>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</si>
  <si>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</si>
  <si>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</si>
  <si>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</si>
  <si>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</si>
  <si>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</si>
  <si>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</si>
  <si>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</si>
  <si>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</si>
  <si>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</si>
  <si>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</si>
  <si>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</si>
  <si>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</si>
  <si>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</si>
  <si>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</si>
  <si>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</si>
  <si>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</si>
  <si>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</si>
  <si>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</si>
  <si>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</si>
  <si>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</si>
  <si>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</si>
  <si>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</si>
  <si>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</si>
  <si>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</si>
  <si>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</si>
  <si>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</si>
  <si>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</si>
  <si>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</si>
  <si>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</si>
  <si>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</si>
  <si>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</si>
  <si>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</si>
  <si>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</si>
  <si>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</si>
  <si>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</si>
  <si>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</si>
  <si>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</si>
  <si>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</si>
  <si>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</si>
  <si>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</si>
  <si>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</si>
  <si>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</si>
  <si>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</si>
  <si>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</si>
  <si>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</si>
  <si>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</si>
  <si>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</si>
  <si>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</si>
  <si>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</si>
  <si>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</si>
  <si>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</si>
  <si>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</si>
  <si>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</si>
  <si>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</si>
  <si>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</si>
  <si>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</si>
  <si>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</si>
  <si>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</si>
  <si>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</si>
  <si>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</si>
  <si>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</si>
  <si>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</si>
  <si>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</si>
  <si>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</si>
  <si>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</si>
  <si>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</si>
  <si>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</si>
  <si>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</si>
  <si>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</si>
  <si>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</si>
  <si>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</si>
  <si>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</si>
  <si>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</si>
  <si>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</si>
  <si>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</si>
  <si>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</si>
  <si>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</si>
  <si>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</si>
  <si>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</si>
  <si>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</si>
  <si>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</si>
  <si>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</si>
  <si>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</si>
  <si>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</si>
  <si>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</si>
  <si>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</si>
  <si>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</si>
  <si>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</si>
  <si>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</si>
  <si>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</si>
  <si>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</si>
  <si>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</si>
  <si>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</si>
  <si>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</si>
  <si>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</si>
  <si>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</si>
  <si>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</si>
  <si>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</si>
  <si>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</si>
  <si>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</si>
  <si>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</si>
  <si>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</si>
  <si>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</si>
  <si>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</si>
  <si>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</si>
  <si>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</si>
  <si>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</si>
  <si>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</si>
  <si>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</si>
  <si>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</si>
  <si>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</si>
  <si>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</si>
  <si>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</si>
  <si>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</si>
  <si>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</si>
  <si>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</si>
  <si>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</si>
  <si>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</si>
  <si>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</si>
  <si>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</si>
  <si>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</si>
  <si>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</si>
  <si>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</si>
  <si>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</si>
  <si>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</si>
  <si>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</si>
  <si>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</si>
  <si>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</si>
  <si>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</si>
  <si>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</si>
  <si>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</si>
  <si>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</si>
  <si>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</si>
  <si>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</si>
  <si>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</si>
  <si>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</si>
  <si>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</si>
  <si>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</si>
  <si>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</si>
  <si>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</si>
  <si>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</si>
  <si>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</si>
  <si>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</si>
  <si>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</si>
  <si>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</si>
  <si>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</si>
  <si>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</si>
  <si>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</si>
  <si>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</si>
  <si>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</si>
  <si>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</si>
  <si>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</si>
  <si>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</si>
  <si>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</si>
  <si>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</si>
  <si>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</si>
  <si>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</si>
  <si>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</si>
  <si>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</si>
  <si>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</si>
  <si>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</si>
  <si>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</si>
  <si>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</si>
  <si>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</si>
  <si>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</si>
  <si>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</si>
  <si>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</si>
  <si>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</si>
  <si>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</si>
  <si>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</si>
  <si>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</si>
  <si>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</si>
  <si>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</si>
  <si>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</si>
  <si>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</si>
  <si>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</si>
  <si>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</si>
  <si>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</si>
  <si>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</si>
  <si>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</si>
  <si>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</si>
  <si>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</si>
  <si>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</si>
  <si>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</si>
  <si>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</si>
  <si>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</si>
  <si>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</si>
  <si>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</si>
  <si>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</si>
  <si>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</si>
  <si>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</si>
  <si>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</si>
  <si>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</si>
  <si>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</si>
  <si>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</si>
  <si>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</si>
  <si>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</si>
  <si>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</si>
  <si>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</si>
  <si>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</si>
  <si>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</si>
  <si>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</si>
  <si>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</si>
  <si>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</si>
  <si>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</si>
  <si>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</si>
  <si>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</si>
  <si>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</si>
  <si>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</si>
  <si>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</si>
  <si>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</si>
  <si>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</si>
  <si>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</si>
  <si>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</si>
  <si>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</si>
  <si>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</si>
  <si>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</si>
  <si>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</si>
  <si>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</si>
  <si>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</si>
  <si>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</si>
  <si>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</si>
  <si>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</si>
  <si>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</si>
  <si>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</si>
  <si>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</si>
  <si>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</si>
  <si>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</si>
  <si>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</si>
  <si>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</si>
  <si>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</si>
  <si>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</si>
  <si>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</si>
  <si>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</si>
  <si>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</si>
  <si>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</si>
  <si>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</si>
  <si>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</si>
  <si>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</si>
  <si>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</si>
  <si>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</si>
  <si>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</si>
  <si>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</si>
  <si>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</si>
  <si>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</si>
  <si>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</si>
  <si>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</si>
  <si>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</si>
  <si>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</si>
  <si>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</si>
  <si>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</si>
  <si>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</si>
  <si>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</si>
  <si>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</si>
  <si>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</si>
  <si>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</si>
  <si>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</si>
  <si>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</si>
  <si>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</si>
  <si>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</si>
  <si>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</si>
  <si>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</si>
  <si>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</si>
  <si>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</si>
  <si>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</si>
  <si>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</si>
  <si>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</si>
  <si>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</si>
  <si>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</si>
  <si>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</si>
  <si>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</si>
  <si>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</si>
  <si>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</si>
  <si>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</si>
  <si>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</si>
  <si>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</si>
  <si>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</si>
  <si>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</si>
  <si>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</si>
  <si>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</si>
  <si>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</si>
  <si>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</si>
  <si>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</si>
  <si>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</si>
  <si>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</si>
  <si>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</si>
  <si>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</si>
  <si>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</si>
  <si>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</si>
  <si>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</si>
  <si>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</si>
  <si>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</si>
  <si>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</si>
  <si>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</si>
  <si>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</si>
  <si>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</si>
  <si>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</si>
  <si>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</si>
  <si>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</si>
  <si>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</si>
  <si>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</si>
  <si>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</si>
  <si>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</si>
  <si>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</si>
  <si>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</si>
  <si>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</si>
  <si>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</si>
  <si>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</si>
  <si>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</si>
  <si>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</si>
  <si>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</si>
  <si>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</si>
  <si>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</si>
  <si>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</si>
  <si>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</si>
  <si>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</si>
  <si>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</si>
  <si>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</si>
  <si>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</si>
  <si>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</si>
  <si>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</si>
  <si>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</si>
  <si>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</si>
  <si>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</si>
  <si>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</si>
  <si>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</si>
  <si>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</si>
  <si>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</si>
  <si>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</si>
  <si>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</si>
  <si>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</si>
  <si>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</si>
  <si>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</si>
  <si>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</si>
  <si>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</si>
  <si>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</si>
  <si>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</si>
  <si>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</si>
  <si>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</si>
  <si>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</si>
  <si>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</si>
  <si>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</si>
  <si>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</si>
  <si>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</si>
  <si>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</si>
  <si>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</si>
  <si>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</si>
  <si>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</si>
  <si>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</si>
  <si>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</si>
  <si>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</si>
  <si>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</si>
  <si>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</si>
  <si>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</si>
  <si>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</si>
  <si>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</si>
  <si>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</si>
  <si>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</si>
  <si>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</si>
  <si>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</si>
  <si>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</si>
  <si>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</si>
  <si>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</si>
  <si>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</si>
  <si>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</si>
  <si>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</si>
  <si>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</si>
  <si>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</si>
  <si>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</si>
  <si>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</si>
  <si>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</si>
  <si>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</si>
  <si>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</si>
  <si>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</si>
  <si>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</si>
  <si>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</si>
  <si>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</si>
  <si>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</si>
  <si>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</si>
  <si>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</si>
  <si>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</si>
  <si>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</si>
  <si>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</si>
  <si>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</si>
  <si>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</si>
  <si>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</si>
  <si>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</si>
  <si>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</si>
  <si>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</si>
  <si>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</si>
  <si>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</si>
  <si>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</si>
  <si>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</si>
  <si>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</si>
  <si>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</si>
  <si>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</si>
  <si>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</si>
  <si>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</si>
  <si>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</si>
  <si>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</si>
  <si>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</si>
  <si>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</si>
  <si>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</si>
  <si>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</si>
  <si>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</si>
  <si>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</si>
  <si>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</si>
  <si>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</si>
  <si>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</si>
  <si>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</si>
  <si>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</si>
  <si>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</si>
  <si>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</si>
  <si>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</si>
  <si>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</si>
  <si>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</si>
  <si>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</si>
  <si>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</si>
  <si>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</si>
  <si>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</si>
  <si>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</si>
  <si>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</si>
  <si>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</si>
  <si>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</si>
  <si>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</si>
  <si>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</si>
  <si>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</si>
  <si>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</si>
  <si>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</si>
  <si>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</si>
  <si>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</si>
  <si>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</si>
  <si>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</si>
  <si>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</si>
  <si>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</si>
  <si>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</si>
  <si>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</si>
  <si>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</si>
  <si>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</si>
  <si>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</si>
  <si>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</si>
  <si>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</si>
  <si>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</si>
  <si>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</si>
  <si>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</si>
  <si>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</si>
  <si>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</si>
  <si>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</si>
  <si>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</si>
  <si>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</si>
  <si>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</si>
  <si>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</si>
  <si>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</si>
  <si>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</si>
  <si>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</si>
  <si>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</si>
  <si>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</si>
  <si>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</si>
  <si>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</si>
  <si>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</si>
  <si>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</si>
  <si>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</si>
  <si>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</si>
  <si>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</si>
  <si>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</si>
  <si>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</si>
  <si>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</si>
  <si>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</si>
  <si>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</si>
  <si>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</si>
  <si>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</si>
  <si>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</si>
  <si>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</si>
  <si>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</si>
  <si>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</si>
  <si>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</si>
  <si>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</si>
  <si>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</si>
  <si>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</si>
  <si>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</si>
  <si>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</si>
  <si>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</si>
  <si>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</si>
  <si>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</si>
  <si>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</si>
  <si>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</si>
  <si>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</si>
  <si>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</si>
  <si>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</si>
  <si>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</si>
  <si>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</si>
  <si>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</si>
  <si>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</si>
  <si>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</si>
  <si>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</si>
  <si>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</si>
  <si>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</si>
  <si>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</si>
  <si>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</si>
  <si>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</si>
  <si>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</si>
  <si>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</si>
  <si>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</si>
  <si>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</si>
  <si>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</si>
  <si>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</si>
  <si>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</si>
  <si>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</si>
  <si>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</si>
  <si>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</si>
  <si>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</si>
  <si>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</si>
  <si>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</si>
  <si>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</si>
  <si>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</si>
  <si>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</si>
  <si>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</si>
  <si>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</si>
  <si>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</si>
  <si>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</si>
  <si>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</si>
  <si>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</si>
  <si>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</si>
  <si>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</si>
  <si>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</si>
  <si>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</si>
  <si>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</si>
  <si>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</si>
  <si>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</si>
  <si>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</si>
  <si>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</si>
  <si>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</si>
  <si>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</si>
  <si>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</si>
  <si>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</si>
  <si>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</si>
  <si>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</si>
  <si>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</si>
  <si>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</si>
  <si>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</si>
  <si>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</si>
  <si>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</si>
  <si>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</si>
  <si>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</si>
  <si>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</si>
  <si>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</si>
  <si>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</si>
  <si>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</si>
  <si>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</si>
  <si>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</si>
  <si>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</si>
  <si>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</si>
  <si>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</si>
  <si>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</si>
  <si>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</si>
  <si>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</si>
  <si>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</si>
  <si>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</si>
  <si>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</si>
  <si>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</si>
  <si>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</si>
  <si>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</si>
  <si>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</si>
  <si>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</si>
  <si>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</si>
  <si>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</si>
  <si>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</si>
  <si>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</si>
  <si>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</si>
  <si>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</si>
  <si>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</si>
  <si>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</si>
  <si>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</si>
  <si>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</si>
  <si>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</si>
  <si>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</si>
  <si>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</si>
  <si>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</si>
  <si>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</si>
  <si>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</si>
  <si>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</si>
  <si>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</si>
  <si>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</si>
  <si>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</si>
  <si>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</si>
  <si>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</si>
  <si>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</si>
  <si>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</si>
  <si>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</si>
  <si>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</si>
  <si>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</si>
  <si>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</si>
  <si>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</si>
  <si>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</si>
  <si>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</si>
  <si>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</si>
  <si>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</si>
  <si>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</si>
  <si>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</si>
  <si>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</si>
  <si>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</si>
  <si>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</si>
  <si>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</si>
  <si>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</si>
  <si>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</si>
  <si>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</si>
  <si>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</si>
  <si>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</si>
  <si>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</si>
  <si>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</si>
  <si>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</si>
  <si>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</si>
  <si>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</si>
  <si>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</si>
  <si>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</si>
  <si>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</si>
  <si>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</si>
  <si>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</si>
  <si>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</si>
  <si>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</si>
  <si>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</si>
  <si>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</si>
  <si>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</si>
  <si>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</si>
  <si>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</si>
  <si>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</si>
  <si>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</si>
  <si>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</si>
  <si>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</si>
  <si>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</si>
  <si>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</si>
  <si>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</si>
  <si>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</si>
  <si>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</si>
  <si>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</si>
  <si>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</si>
  <si>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</si>
  <si>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</si>
  <si>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</si>
  <si>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</si>
  <si>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</si>
  <si>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</si>
  <si>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</si>
  <si>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</si>
  <si>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</si>
  <si>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</si>
  <si>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</si>
  <si>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</si>
  <si>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</si>
  <si>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</si>
  <si>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</si>
  <si>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</si>
  <si>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</si>
  <si>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</si>
  <si>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</si>
  <si>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</si>
  <si>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</si>
  <si>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</si>
  <si>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</si>
  <si>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</si>
  <si>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</si>
  <si>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</si>
  <si>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</si>
  <si>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</si>
  <si>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</si>
  <si>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</si>
  <si>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</si>
  <si>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</si>
  <si>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</si>
  <si>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</si>
  <si>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</si>
  <si>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</si>
  <si>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</si>
  <si>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</si>
  <si>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</si>
  <si>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</si>
  <si>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</si>
  <si>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</si>
  <si>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</si>
  <si>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</si>
  <si>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</si>
  <si>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</si>
  <si>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</si>
  <si>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</si>
  <si>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</si>
  <si>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</si>
  <si>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</si>
  <si>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</si>
  <si>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</si>
  <si>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</si>
  <si>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</si>
  <si>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</si>
  <si>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</si>
  <si>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</si>
  <si>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</si>
  <si>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</si>
  <si>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</si>
  <si>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</si>
  <si>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</si>
  <si>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</si>
  <si>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</si>
  <si>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</si>
  <si>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</si>
  <si>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</si>
  <si>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</si>
  <si>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</si>
  <si>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</si>
  <si>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</si>
  <si>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</si>
  <si>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</si>
  <si>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</si>
  <si>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</si>
  <si>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</si>
  <si>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</si>
  <si>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</si>
  <si>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</si>
  <si>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</si>
  <si>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</si>
  <si>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</si>
  <si>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</si>
  <si>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</si>
  <si>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</si>
  <si>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</si>
  <si>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</si>
  <si>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</si>
  <si>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</si>
  <si>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</si>
  <si>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</si>
  <si>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</si>
  <si>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</si>
  <si>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</si>
  <si>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</si>
  <si>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</si>
  <si>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</si>
  <si>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</si>
  <si>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</si>
  <si>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</si>
  <si>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</si>
  <si>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</si>
  <si>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</si>
  <si>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</si>
  <si>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</si>
  <si>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</si>
  <si>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</si>
  <si>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</si>
  <si>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</si>
  <si>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</si>
  <si>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</si>
  <si>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</si>
  <si>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</si>
  <si>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</si>
  <si>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</si>
  <si>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</si>
  <si>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</si>
  <si>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</si>
  <si>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</si>
  <si>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</si>
  <si>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</si>
  <si>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</si>
  <si>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</si>
  <si>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</si>
  <si>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</si>
  <si>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</si>
  <si>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</si>
  <si>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</si>
  <si>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</si>
  <si>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</si>
  <si>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</si>
  <si>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</si>
  <si>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</si>
  <si>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</si>
  <si>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</si>
  <si>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</si>
  <si>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</si>
  <si>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</si>
  <si>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</si>
  <si>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</si>
  <si>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</si>
  <si>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</si>
  <si>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</si>
  <si>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</si>
  <si>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</si>
  <si>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</si>
  <si>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</si>
  <si>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</si>
  <si>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</si>
  <si>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</si>
  <si>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</si>
  <si>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</si>
  <si>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</si>
  <si>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</si>
  <si>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</si>
  <si>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</si>
  <si>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</si>
  <si>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</si>
  <si>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</si>
  <si>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</si>
  <si>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</si>
  <si>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</si>
  <si>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</si>
  <si>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</si>
  <si>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</si>
  <si>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</si>
  <si>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</si>
  <si>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</si>
  <si>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</si>
  <si>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</si>
  <si>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</si>
  <si>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</si>
  <si>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</si>
  <si>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</si>
  <si>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</si>
  <si>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</si>
  <si>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</si>
  <si>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</si>
  <si>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</si>
  <si>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</si>
  <si>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</si>
  <si>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</si>
  <si>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</si>
  <si>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</si>
  <si>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</si>
  <si>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</si>
  <si>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</si>
  <si>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</si>
  <si>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</si>
  <si>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</si>
  <si>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</si>
  <si>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</si>
  <si>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</si>
  <si>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</si>
  <si>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</si>
  <si>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</si>
  <si>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</si>
  <si>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</si>
  <si>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</si>
  <si>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</si>
  <si>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</si>
  <si>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</si>
  <si>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</si>
  <si>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</si>
  <si>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</si>
  <si>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</si>
  <si>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</si>
  <si>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</si>
  <si>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</si>
  <si>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</si>
  <si>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</si>
  <si>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</si>
  <si>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</si>
  <si>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</si>
  <si>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</si>
  <si>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</si>
  <si>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</si>
  <si>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</si>
  <si>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</si>
  <si>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</si>
  <si>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</si>
  <si>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</si>
  <si>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</si>
  <si>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</si>
  <si>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</si>
  <si>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</si>
  <si>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</si>
  <si>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</si>
  <si>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</si>
  <si>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</si>
  <si>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</si>
  <si>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</si>
  <si>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</si>
  <si>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</si>
  <si>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</si>
  <si>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</si>
  <si>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</si>
  <si>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</si>
  <si>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</si>
  <si>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</si>
  <si>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</si>
  <si>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</si>
  <si>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</si>
  <si>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</si>
  <si>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</si>
  <si>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</si>
  <si>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</si>
  <si>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</si>
  <si>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</si>
  <si>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</si>
  <si>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</si>
  <si>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</si>
  <si>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</si>
  <si>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</si>
  <si>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</si>
  <si>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</si>
  <si>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</si>
  <si>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</si>
  <si>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</si>
  <si>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</si>
  <si>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</si>
  <si>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</si>
  <si>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</si>
  <si>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</si>
  <si>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</si>
  <si>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</si>
  <si>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</si>
  <si>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</si>
  <si>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</si>
  <si>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</si>
  <si>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</si>
  <si>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</si>
  <si>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</si>
  <si>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</si>
  <si>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</si>
  <si>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</si>
  <si>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</si>
  <si>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</si>
  <si>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</si>
  <si>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</si>
  <si>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</si>
  <si>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</si>
  <si>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</si>
  <si>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</si>
  <si>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</si>
  <si>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</si>
  <si>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</si>
  <si>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</si>
  <si>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</si>
  <si>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</si>
  <si>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</si>
  <si>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</si>
  <si>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</si>
  <si>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</si>
  <si>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</si>
  <si>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</si>
  <si>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</si>
  <si>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</si>
  <si>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</si>
  <si>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</si>
  <si>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</si>
  <si>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</si>
  <si>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</si>
  <si>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</si>
  <si>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</si>
  <si>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</si>
  <si>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</si>
  <si>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</si>
  <si>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</si>
  <si>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</si>
  <si>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</si>
  <si>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</si>
  <si>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</si>
  <si>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</si>
  <si>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</si>
  <si>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</si>
  <si>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</si>
  <si>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</si>
  <si>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</si>
  <si>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</si>
  <si>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</si>
  <si>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</si>
  <si>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</si>
  <si>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</si>
  <si>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</si>
  <si>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</si>
  <si>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</si>
  <si>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</si>
  <si>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</si>
  <si>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</si>
  <si>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</si>
  <si>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</si>
  <si>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</si>
  <si>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</si>
  <si>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</si>
  <si>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</si>
  <si>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</si>
  <si>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</si>
  <si>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</si>
  <si>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</si>
  <si>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</si>
  <si>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</si>
  <si>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</si>
  <si>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</si>
  <si>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</si>
  <si>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</si>
  <si>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</si>
  <si>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</si>
  <si>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</si>
  <si>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</si>
  <si>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</si>
  <si>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</si>
  <si>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</si>
  <si>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</si>
  <si>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</si>
  <si>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</si>
  <si>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</si>
  <si>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</si>
  <si>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</si>
  <si>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</si>
  <si>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</si>
  <si>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</si>
  <si>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</si>
  <si>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</si>
  <si>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</si>
  <si>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</si>
  <si>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</si>
  <si>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</si>
  <si>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</si>
  <si>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</si>
  <si>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</si>
  <si>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</si>
  <si>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</si>
  <si>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</si>
  <si>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</si>
  <si>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</si>
  <si>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</si>
  <si>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</si>
  <si>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</si>
  <si>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</si>
  <si>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</si>
  <si>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</si>
  <si>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</si>
  <si>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</si>
  <si>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</si>
  <si>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</si>
  <si>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</si>
  <si>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</si>
  <si>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</si>
  <si>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</si>
  <si>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</si>
  <si>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</si>
  <si>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</si>
  <si>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</si>
  <si>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</si>
  <si>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</si>
  <si>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</si>
  <si>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</si>
  <si>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</si>
  <si>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</si>
  <si>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</si>
  <si>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</si>
  <si>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</si>
  <si>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</si>
  <si>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</si>
  <si>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</si>
  <si>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</si>
  <si>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</si>
  <si>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</si>
  <si>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</si>
  <si>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</si>
  <si>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</si>
  <si>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</si>
  <si>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</si>
  <si>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</si>
  <si>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</si>
  <si>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</si>
  <si>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</si>
  <si>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</si>
  <si>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</si>
  <si>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</si>
  <si>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</si>
  <si>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</si>
  <si>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</si>
  <si>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</si>
  <si>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</si>
  <si>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</si>
  <si>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</si>
  <si>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</si>
  <si>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</si>
  <si>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</si>
  <si>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</si>
  <si>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</si>
  <si>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</si>
  <si>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</si>
  <si>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</si>
  <si>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</si>
  <si>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</si>
  <si>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</si>
  <si>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</si>
  <si>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</si>
  <si>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</si>
  <si>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</si>
  <si>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</si>
  <si>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</si>
  <si>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</si>
  <si>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</si>
  <si>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</si>
  <si>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</si>
  <si>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</si>
  <si>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</si>
  <si>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</si>
  <si>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</si>
  <si>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</si>
  <si>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</si>
  <si>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</si>
  <si>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</si>
  <si>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</si>
  <si>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</si>
  <si>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</si>
  <si>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</si>
  <si>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</si>
  <si>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</si>
  <si>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</si>
  <si>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</si>
  <si>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</si>
  <si>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</si>
  <si>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</si>
  <si>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</si>
  <si>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</si>
  <si>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</si>
  <si>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</si>
  <si>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</si>
  <si>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</si>
  <si>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</si>
  <si>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</si>
  <si>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</si>
  <si>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</si>
  <si>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</si>
  <si>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</si>
  <si>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</si>
  <si>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</si>
  <si>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</si>
  <si>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</si>
  <si>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</si>
  <si>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</si>
  <si>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</si>
  <si>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</si>
  <si>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</si>
  <si>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</si>
  <si>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</si>
  <si>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</si>
  <si>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</si>
  <si>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</si>
  <si>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</si>
  <si>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</si>
  <si>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</si>
  <si>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</si>
  <si>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</si>
  <si>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</si>
  <si>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</si>
  <si>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</si>
  <si>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</si>
  <si>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</si>
  <si>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</si>
  <si>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</si>
  <si>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</si>
  <si>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</si>
  <si>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</si>
  <si>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</si>
  <si>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</si>
  <si>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</si>
  <si>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</si>
  <si>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</si>
  <si>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</si>
  <si>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</si>
  <si>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</si>
  <si>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</si>
  <si>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</si>
  <si>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</si>
  <si>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</si>
  <si>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</si>
  <si>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</si>
  <si>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</si>
  <si>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</si>
  <si>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</si>
  <si>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</si>
  <si>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</si>
  <si>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</si>
  <si>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</si>
  <si>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</si>
  <si>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</si>
  <si>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</si>
  <si>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</si>
  <si>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</si>
  <si>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</si>
  <si>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</si>
  <si>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</si>
  <si>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</si>
  <si>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</si>
  <si>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</si>
  <si>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</si>
  <si>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</si>
  <si>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</si>
  <si>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</si>
  <si>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</si>
  <si>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</si>
  <si>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</si>
  <si>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</si>
  <si>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</si>
  <si>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</si>
  <si>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</si>
  <si>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</si>
  <si>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</si>
  <si>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</si>
  <si>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</si>
  <si>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</si>
  <si>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</si>
  <si>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</si>
  <si>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</si>
  <si>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</si>
  <si>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</si>
  <si>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</si>
  <si>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</si>
  <si>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</si>
  <si>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</si>
  <si>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</si>
  <si>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</si>
  <si>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</si>
  <si>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</si>
  <si>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</si>
  <si>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</si>
  <si>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</si>
  <si>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</si>
  <si>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</si>
  <si>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</si>
  <si>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</si>
  <si>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</si>
  <si>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</si>
  <si>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</si>
  <si>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</si>
  <si>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</si>
  <si>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</si>
  <si>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</si>
  <si>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</si>
  <si>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</si>
  <si>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</si>
  <si>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</si>
  <si>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</si>
  <si>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</si>
  <si>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</si>
  <si>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</si>
  <si>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</si>
  <si>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</si>
  <si>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</si>
  <si>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</si>
  <si>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</si>
  <si>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</si>
  <si>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</si>
  <si>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</si>
  <si>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</si>
  <si>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</si>
  <si>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</si>
  <si>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</si>
  <si>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</si>
  <si>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</si>
  <si>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</si>
  <si>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</si>
  <si>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</si>
  <si>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</si>
  <si>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</si>
  <si>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</si>
  <si>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</si>
  <si>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</si>
  <si>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</si>
  <si>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</si>
  <si>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</si>
  <si>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</si>
  <si>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</si>
  <si>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</si>
  <si>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</si>
  <si>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</si>
  <si>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</si>
  <si>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</si>
  <si>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</si>
  <si>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</si>
  <si>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</si>
  <si>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</si>
  <si>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</si>
  <si>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</si>
  <si>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</si>
  <si>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</si>
  <si>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</si>
  <si>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</si>
  <si>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</si>
  <si>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</si>
  <si>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</si>
  <si>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</si>
  <si>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</si>
  <si>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</si>
  <si>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</si>
  <si>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</si>
  <si>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</si>
  <si>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</si>
  <si>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</si>
  <si>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</si>
  <si>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</si>
  <si>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</si>
  <si>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</si>
  <si>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</si>
  <si>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</si>
  <si>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</si>
  <si>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</si>
  <si>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</si>
  <si>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</si>
  <si>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</si>
  <si>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</si>
  <si>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</si>
  <si>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</si>
  <si>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</si>
  <si>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</si>
  <si>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</si>
  <si>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</si>
  <si>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</si>
  <si>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</si>
  <si>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</si>
  <si>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</si>
  <si>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</si>
  <si>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</si>
  <si>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</si>
  <si>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</si>
  <si>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</si>
  <si>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</si>
  <si>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</si>
  <si>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</si>
  <si>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</si>
  <si>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</si>
  <si>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</si>
  <si>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</si>
  <si>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</si>
  <si>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</si>
  <si>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</si>
  <si>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</si>
  <si>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</si>
  <si>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</si>
  <si>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</si>
  <si>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</si>
  <si>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</si>
  <si>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</si>
  <si>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</si>
  <si>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</si>
  <si>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</si>
  <si>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</si>
  <si>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</si>
  <si>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</si>
  <si>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</si>
  <si>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</si>
  <si>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</si>
  <si>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</si>
  <si>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</si>
  <si>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</si>
  <si>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</si>
  <si>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</si>
  <si>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</si>
  <si>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</si>
  <si>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</si>
  <si>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</si>
  <si>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</si>
  <si>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</si>
  <si>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</si>
  <si>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</si>
  <si>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</si>
  <si>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</si>
  <si>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</si>
  <si>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</si>
  <si>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</si>
  <si>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</si>
  <si>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</si>
  <si>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</si>
  <si>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</si>
  <si>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</si>
  <si>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</si>
  <si>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</si>
  <si>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</si>
  <si>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</si>
  <si>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</si>
  <si>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</si>
  <si>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</si>
  <si>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</si>
  <si>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</si>
  <si>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</si>
  <si>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</si>
  <si>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</si>
  <si>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</si>
  <si>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</si>
  <si>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</si>
  <si>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</si>
  <si>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</si>
  <si>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</si>
  <si>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</si>
  <si>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</si>
  <si>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</si>
  <si>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</si>
  <si>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</si>
  <si>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</si>
  <si>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</si>
  <si>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</si>
  <si>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</si>
  <si>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</si>
  <si>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</si>
  <si>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</si>
  <si>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</si>
  <si>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</si>
  <si>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</si>
  <si>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</si>
  <si>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</si>
  <si>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</si>
  <si>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</si>
  <si>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</si>
  <si>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</si>
  <si>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</si>
  <si>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</si>
  <si>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</si>
  <si>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</si>
  <si>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</si>
  <si>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</si>
  <si>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</si>
  <si>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</si>
  <si>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</si>
  <si>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</si>
  <si>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</si>
  <si>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</si>
  <si>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</si>
  <si>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</si>
  <si>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</si>
  <si>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</si>
  <si>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</si>
  <si>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</si>
  <si>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</si>
  <si>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</si>
  <si>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</si>
  <si>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</si>
  <si>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</si>
  <si>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</si>
  <si>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</si>
  <si>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</si>
  <si>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</si>
  <si>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</si>
  <si>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</si>
  <si>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</si>
  <si>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</si>
  <si>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</si>
  <si>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</si>
  <si>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</si>
  <si>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</si>
  <si>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</si>
  <si>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</si>
  <si>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</si>
  <si>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</si>
  <si>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</si>
  <si>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</si>
  <si>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</si>
  <si>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</si>
  <si>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</si>
  <si>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</si>
  <si>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</si>
  <si>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</si>
  <si>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</si>
  <si>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</si>
  <si>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</si>
  <si>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</si>
  <si>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</si>
  <si>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</si>
  <si>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</si>
  <si>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</si>
  <si>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</si>
  <si>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</si>
  <si>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</si>
  <si>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</si>
  <si>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</si>
  <si>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</si>
  <si>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</si>
  <si>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</si>
  <si>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</si>
  <si>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</si>
  <si>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</si>
  <si>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</si>
  <si>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</si>
  <si>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</si>
  <si>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</si>
  <si>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</si>
  <si>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</si>
  <si>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</si>
  <si>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</si>
  <si>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</si>
  <si>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</si>
  <si>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</si>
  <si>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</si>
  <si>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</si>
  <si>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</si>
  <si>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</si>
  <si>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</si>
  <si>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</si>
  <si>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</si>
  <si>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</si>
  <si>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</si>
  <si>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</si>
  <si>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</si>
  <si>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</si>
  <si>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</si>
  <si>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</si>
  <si>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</si>
  <si>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</si>
  <si>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</si>
  <si>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</si>
  <si>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</si>
  <si>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</si>
  <si>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</si>
  <si>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</si>
  <si>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</si>
  <si>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</si>
  <si>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</si>
  <si>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</si>
  <si>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</si>
  <si>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</si>
  <si>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</si>
  <si>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</si>
  <si>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</si>
  <si>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</si>
  <si>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</si>
  <si>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</si>
  <si>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</si>
  <si>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</si>
  <si>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</si>
  <si>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</si>
  <si>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</si>
  <si>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</si>
  <si>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</si>
  <si>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</si>
  <si>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</si>
  <si>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</si>
  <si>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</si>
  <si>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</si>
  <si>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</si>
  <si>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</si>
  <si>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</si>
  <si>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</si>
  <si>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</si>
  <si>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</si>
  <si>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</si>
  <si>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</si>
  <si>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</si>
  <si>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</si>
  <si>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</si>
  <si>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</si>
  <si>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</si>
  <si>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</si>
  <si>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</si>
  <si>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</si>
  <si>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</si>
  <si>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</si>
  <si>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</si>
  <si>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</si>
  <si>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</si>
  <si>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</si>
  <si>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</si>
  <si>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</si>
  <si>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</si>
  <si>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</si>
  <si>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</si>
  <si>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</si>
  <si>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</si>
  <si>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</si>
  <si>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</si>
  <si>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</si>
  <si>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</si>
  <si>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</si>
  <si>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</si>
  <si>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</si>
  <si>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</si>
  <si>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</si>
  <si>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</si>
  <si>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</si>
  <si>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</si>
  <si>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</si>
  <si>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</si>
  <si>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</si>
  <si>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</si>
  <si>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</si>
  <si>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</si>
  <si>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</si>
  <si>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</si>
  <si>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</si>
  <si>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</si>
  <si>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</si>
  <si>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</si>
  <si>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</si>
  <si>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</si>
  <si>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</si>
  <si>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</si>
  <si>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</si>
  <si>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</si>
  <si>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</si>
  <si>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</si>
  <si>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</si>
  <si>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</si>
  <si>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</si>
  <si>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</si>
  <si>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</si>
  <si>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</si>
  <si>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</si>
  <si>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</si>
  <si>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</si>
  <si>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</si>
  <si>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</si>
  <si>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</si>
  <si>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</si>
  <si>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</si>
  <si>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</si>
  <si>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</si>
  <si>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</si>
  <si>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</si>
  <si>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</si>
  <si>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</si>
  <si>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</si>
  <si>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</si>
  <si>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</si>
  <si>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</si>
  <si>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</si>
  <si>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</si>
  <si>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</si>
  <si>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</si>
  <si>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</si>
  <si>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</si>
  <si>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</si>
  <si>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</si>
  <si>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</si>
  <si>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</si>
  <si>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</si>
  <si>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</si>
  <si>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</si>
  <si>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</si>
  <si>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</si>
  <si>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</si>
  <si>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</si>
  <si>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</si>
  <si>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</si>
  <si>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</si>
  <si>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</si>
  <si>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</si>
  <si>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</si>
  <si>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</si>
  <si>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</si>
  <si>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</si>
  <si>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</si>
  <si>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</si>
  <si>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</si>
  <si>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</si>
  <si>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</si>
  <si>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</si>
  <si>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</si>
  <si>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</si>
  <si>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</si>
  <si>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</si>
  <si>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</si>
  <si>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</si>
  <si>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</si>
  <si>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</si>
  <si>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</si>
  <si>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</si>
  <si>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</si>
  <si>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</si>
  <si>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</si>
  <si>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</si>
  <si>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</si>
  <si>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</si>
  <si>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</si>
  <si>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</si>
  <si>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</si>
  <si>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</si>
  <si>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</si>
  <si>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</si>
  <si>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</si>
  <si>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</si>
  <si>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</si>
  <si>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</si>
  <si>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</si>
  <si>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</si>
  <si>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</si>
  <si>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</si>
  <si>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</si>
  <si>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</si>
  <si>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</si>
  <si>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</si>
  <si>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</si>
  <si>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</si>
  <si>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</si>
  <si>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</si>
  <si>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</si>
  <si>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</si>
  <si>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</si>
  <si>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</si>
  <si>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</si>
  <si>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</si>
  <si>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</si>
  <si>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</si>
  <si>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</si>
  <si>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</si>
  <si>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</si>
  <si>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</si>
  <si>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</si>
  <si>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</si>
  <si>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</si>
  <si>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</si>
  <si>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</si>
  <si>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</si>
  <si>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</si>
  <si>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</si>
  <si>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</si>
  <si>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</si>
  <si>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</si>
  <si>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</si>
  <si>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</si>
  <si>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</si>
  <si>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</si>
  <si>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</si>
  <si>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</si>
  <si>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</si>
  <si>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</si>
  <si>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</si>
  <si>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</si>
  <si>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</si>
  <si>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</si>
  <si>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</si>
  <si>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</si>
  <si>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</si>
  <si>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</si>
  <si>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</si>
  <si>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</si>
  <si>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</si>
  <si>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</si>
  <si>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</si>
  <si>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</si>
  <si>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</si>
  <si>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</si>
  <si>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</si>
  <si>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</si>
  <si>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</si>
  <si>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</si>
  <si>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</si>
  <si>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</si>
  <si>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</si>
  <si>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</si>
  <si>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</si>
  <si>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</si>
  <si>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</si>
  <si>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</si>
  <si>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</si>
  <si>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</si>
  <si>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</si>
  <si>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</si>
  <si>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</si>
  <si>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</si>
  <si>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</si>
  <si>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</si>
  <si>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</si>
  <si>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</si>
  <si>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</si>
  <si>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</si>
  <si>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</si>
  <si>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</si>
  <si>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</si>
  <si>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</si>
  <si>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</si>
  <si>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</si>
  <si>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</si>
  <si>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</si>
  <si>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</si>
  <si>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</si>
  <si>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</si>
  <si>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</si>
  <si>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</si>
  <si>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</si>
  <si>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</si>
  <si>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</si>
  <si>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</si>
  <si>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</si>
  <si>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</si>
  <si>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</si>
  <si>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</si>
  <si>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</si>
  <si>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</si>
  <si>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</si>
  <si>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</si>
  <si>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</si>
  <si>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</si>
  <si>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</si>
  <si>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</si>
  <si>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</si>
  <si>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</si>
  <si>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</si>
  <si>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</si>
  <si>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</si>
  <si>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</si>
  <si>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</si>
  <si>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</si>
  <si>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</si>
  <si>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</si>
  <si>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</si>
  <si>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</si>
  <si>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</si>
  <si>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</si>
  <si>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</si>
  <si>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</si>
  <si>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</si>
  <si>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</si>
  <si>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</si>
  <si>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</si>
  <si>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</si>
  <si>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</si>
  <si>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</si>
  <si>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</si>
  <si>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</si>
  <si>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</si>
  <si>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</si>
  <si>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</si>
  <si>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</si>
  <si>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</si>
  <si>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</si>
  <si>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</si>
  <si>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</si>
  <si>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</si>
  <si>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</si>
  <si>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</si>
  <si>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</si>
  <si>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</si>
  <si>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</si>
  <si>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</si>
  <si>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</si>
  <si>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</si>
  <si>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</si>
  <si>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</si>
  <si>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</si>
  <si>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</si>
  <si>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</si>
  <si>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</si>
  <si>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</si>
  <si>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</si>
  <si>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</si>
  <si>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</si>
  <si>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</si>
  <si>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</si>
  <si>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</si>
  <si>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</si>
  <si>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</si>
  <si>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</si>
  <si>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</si>
  <si>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</si>
  <si>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</si>
  <si>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</si>
  <si>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</si>
  <si>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</si>
  <si>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</si>
  <si>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</si>
  <si>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</si>
  <si>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</si>
  <si>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</si>
  <si>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</si>
  <si>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</si>
  <si>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</si>
  <si>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</si>
  <si>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</si>
  <si>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</si>
  <si>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</si>
  <si>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</si>
  <si>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</si>
  <si>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</si>
  <si>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</si>
  <si>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</si>
  <si>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</si>
  <si>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</si>
  <si>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</si>
  <si>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</si>
  <si>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</si>
  <si>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</si>
  <si>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</si>
  <si>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</si>
  <si>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</si>
  <si>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</si>
  <si>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</si>
  <si>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</si>
  <si>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</si>
  <si>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</si>
  <si>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</si>
  <si>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</si>
  <si>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</si>
  <si>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</si>
  <si>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</si>
  <si>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</si>
  <si>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</si>
  <si>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</si>
  <si>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</si>
  <si>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</si>
  <si>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</si>
  <si>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</si>
  <si>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</si>
  <si>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</si>
  <si>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</si>
  <si>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</si>
  <si>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</si>
  <si>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</si>
  <si>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</si>
  <si>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</si>
  <si>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</si>
  <si>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</si>
  <si>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</si>
  <si>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</si>
  <si>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</si>
  <si>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</si>
  <si>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</si>
  <si>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</si>
  <si>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</si>
  <si>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</si>
  <si>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</si>
  <si>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</si>
  <si>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</si>
  <si>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</si>
  <si>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</si>
  <si>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</si>
  <si>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</si>
  <si>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</si>
  <si>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</si>
  <si>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</si>
  <si>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</si>
  <si>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</si>
  <si>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</si>
  <si>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</si>
  <si>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</si>
  <si>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</si>
  <si>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</si>
  <si>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</si>
  <si>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</si>
  <si>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</si>
  <si>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</si>
  <si>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</si>
  <si>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</si>
  <si>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</si>
  <si>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</si>
  <si>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</si>
  <si>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</si>
  <si>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</si>
  <si>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</si>
  <si>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</si>
  <si>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</si>
  <si>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</si>
  <si>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</si>
  <si>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</si>
  <si>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</si>
  <si>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</si>
  <si>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</si>
  <si>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</si>
  <si>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</si>
  <si>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</si>
  <si>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</si>
  <si>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</si>
  <si>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</si>
  <si>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</si>
  <si>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</si>
  <si>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</si>
  <si>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</si>
  <si>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</si>
  <si>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</si>
  <si>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</si>
  <si>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</si>
  <si>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</si>
  <si>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</si>
  <si>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</si>
  <si>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</si>
  <si>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</si>
  <si>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</si>
  <si>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</si>
  <si>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</si>
  <si>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</si>
  <si>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</si>
  <si>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</si>
  <si>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</si>
  <si>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</si>
  <si>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</si>
  <si>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</si>
  <si>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</si>
  <si>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</si>
  <si>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</si>
  <si>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</si>
  <si>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</si>
  <si>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</si>
  <si>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</si>
  <si>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</si>
  <si>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</si>
  <si>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</si>
  <si>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</si>
  <si>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</si>
  <si>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</si>
  <si>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</si>
  <si>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</si>
  <si>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</si>
  <si>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</si>
  <si>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</si>
  <si>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</si>
  <si>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</si>
  <si>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</si>
  <si>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</si>
  <si>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</si>
  <si>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</si>
  <si>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</si>
  <si>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</si>
  <si>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</si>
  <si>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</si>
  <si>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</si>
  <si>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</si>
  <si>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</si>
  <si>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</si>
  <si>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</si>
  <si>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</si>
  <si>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</si>
  <si>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</si>
  <si>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</si>
  <si>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</si>
  <si>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</si>
  <si>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</si>
  <si>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</si>
  <si>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</si>
  <si>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</si>
  <si>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</si>
  <si>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</si>
  <si>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</si>
  <si>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</si>
  <si>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</si>
  <si>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</si>
  <si>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</si>
  <si>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</si>
  <si>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</si>
  <si>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</si>
  <si>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</si>
  <si>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</si>
  <si>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</si>
  <si>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</si>
  <si>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</si>
  <si>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</si>
  <si>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</si>
  <si>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</si>
  <si>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</si>
  <si>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</si>
  <si>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</si>
  <si>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</si>
  <si>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</si>
  <si>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</si>
  <si>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</si>
  <si>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</si>
  <si>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</si>
  <si>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</si>
  <si>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</si>
  <si>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</si>
  <si>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</si>
  <si>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</si>
  <si>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</si>
  <si>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</si>
  <si>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</si>
  <si>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</si>
  <si>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</si>
  <si>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</si>
  <si>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</si>
  <si>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</si>
  <si>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</si>
  <si>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</si>
  <si>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</si>
  <si>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</si>
  <si>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</si>
  <si>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</si>
  <si>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</si>
  <si>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</si>
  <si>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</si>
  <si>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</si>
  <si>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</si>
  <si>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</si>
  <si>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</si>
  <si>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</si>
  <si>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</si>
  <si>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</si>
  <si>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</si>
  <si>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</si>
  <si>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</si>
  <si>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</si>
  <si>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</si>
  <si>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</si>
  <si>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</si>
  <si>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</si>
  <si>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</si>
  <si>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</si>
  <si>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</si>
  <si>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</si>
  <si>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</si>
  <si>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</si>
  <si>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</si>
  <si>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</si>
  <si>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</si>
  <si>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</si>
  <si>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</si>
  <si>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</si>
  <si>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</si>
  <si>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</si>
  <si>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</si>
  <si>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</si>
  <si>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</si>
  <si>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</si>
  <si>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</si>
  <si>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</si>
  <si>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</si>
  <si>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</si>
  <si>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</si>
  <si>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</si>
  <si>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</si>
  <si>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</si>
  <si>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</si>
  <si>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</si>
  <si>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</si>
  <si>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</si>
  <si>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</si>
  <si>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</si>
  <si>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</si>
  <si>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</si>
  <si>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</si>
  <si>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</si>
  <si>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</si>
  <si>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</si>
  <si>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</si>
  <si>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</si>
  <si>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</si>
  <si>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</si>
  <si>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</si>
  <si>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</si>
  <si>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</si>
  <si>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</si>
  <si>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</si>
  <si>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</si>
  <si>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</si>
  <si>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</si>
  <si>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</si>
  <si>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</si>
  <si>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</si>
  <si>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</si>
  <si>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</si>
  <si>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</si>
  <si>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</si>
  <si>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</si>
  <si>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</si>
  <si>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</si>
  <si>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</si>
  <si>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</si>
  <si>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</si>
  <si>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</si>
  <si>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</si>
  <si>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</si>
  <si>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</si>
  <si>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</si>
  <si>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</si>
  <si>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</si>
  <si>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</si>
  <si>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</si>
  <si>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</si>
  <si>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</si>
  <si>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</si>
  <si>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</si>
  <si>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</si>
  <si>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</si>
  <si>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</si>
  <si>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</si>
  <si>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</si>
  <si>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</si>
  <si>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</si>
  <si>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</si>
  <si>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</si>
  <si>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</si>
  <si>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</si>
  <si>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</si>
  <si>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</si>
  <si>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</si>
  <si>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</si>
  <si>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</si>
  <si>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</si>
  <si>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</si>
  <si>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</si>
  <si>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</si>
  <si>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</si>
  <si>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</si>
  <si>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</si>
  <si>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</si>
  <si>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</si>
  <si>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</si>
  <si>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</si>
  <si>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</si>
  <si>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</si>
  <si>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</si>
  <si>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</si>
  <si>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</si>
  <si>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</si>
  <si>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</si>
  <si>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</si>
  <si>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</si>
  <si>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</si>
  <si>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</si>
  <si>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</si>
  <si>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</si>
  <si>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</si>
  <si>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</si>
  <si>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</si>
  <si>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</si>
  <si>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</si>
  <si>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</si>
  <si>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</si>
  <si>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</si>
  <si>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</si>
  <si>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</si>
  <si>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</si>
  <si>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</si>
  <si>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</si>
  <si>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</si>
  <si>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</si>
  <si>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</si>
  <si>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</si>
  <si>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</si>
  <si>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</si>
  <si>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</si>
  <si>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</si>
  <si>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</si>
  <si>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</si>
  <si>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</si>
  <si>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</si>
  <si>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</si>
  <si>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</si>
  <si>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</si>
  <si>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</si>
  <si>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</si>
  <si>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</si>
  <si>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</si>
  <si>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</si>
  <si>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</si>
  <si>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</si>
  <si>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</si>
  <si>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</si>
  <si>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</si>
  <si>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</si>
  <si>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</si>
  <si>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</si>
  <si>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</si>
  <si>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</si>
  <si>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</si>
  <si>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</si>
  <si>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</si>
  <si>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</si>
  <si>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</si>
  <si>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</si>
  <si>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</si>
  <si>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</si>
  <si>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</si>
  <si>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</si>
  <si>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</si>
  <si>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</si>
  <si>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</si>
  <si>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</si>
  <si>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</si>
  <si>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</si>
  <si>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</si>
  <si>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</si>
  <si>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</si>
  <si>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</si>
  <si>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</si>
  <si>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</si>
  <si>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</si>
  <si>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</si>
  <si>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</si>
  <si>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</si>
  <si>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</si>
  <si>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</si>
  <si>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</si>
  <si>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</si>
  <si>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</si>
  <si>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</si>
  <si>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</si>
  <si>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</si>
  <si>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</si>
  <si>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</si>
  <si>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</si>
  <si>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</si>
  <si>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</si>
  <si>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</si>
  <si>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</si>
  <si>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</si>
  <si>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</si>
  <si>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</si>
  <si>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</si>
  <si>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</si>
  <si>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</si>
  <si>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</si>
  <si>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</si>
  <si>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</si>
  <si>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</si>
  <si>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</si>
  <si>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</si>
  <si>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</si>
  <si>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</si>
  <si>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</si>
  <si>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</si>
  <si>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</si>
  <si>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</si>
  <si>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</si>
  <si>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</si>
  <si>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</si>
  <si>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</si>
  <si>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</si>
  <si>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</si>
  <si>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</si>
  <si>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</si>
  <si>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</si>
  <si>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</si>
  <si>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</si>
  <si>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</si>
  <si>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</si>
  <si>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</si>
  <si>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</si>
  <si>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</si>
  <si>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</si>
  <si>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</si>
  <si>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</si>
  <si>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</si>
  <si>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</si>
  <si>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</si>
  <si>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</si>
  <si>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</si>
  <si>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</si>
  <si>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</si>
  <si>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</si>
  <si>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</si>
  <si>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</si>
  <si>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</si>
  <si>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</si>
  <si>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</si>
  <si>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</si>
  <si>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</si>
  <si>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</si>
  <si>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</si>
  <si>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</si>
  <si>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</si>
  <si>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</si>
  <si>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</si>
  <si>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</si>
  <si>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</si>
  <si>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</si>
  <si>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</si>
  <si>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</si>
  <si>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</si>
  <si>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</si>
  <si>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</si>
  <si>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</si>
  <si>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</si>
  <si>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</si>
  <si>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</si>
  <si>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</si>
  <si>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</si>
  <si>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</si>
  <si>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</si>
  <si>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</si>
  <si>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</si>
  <si>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</si>
  <si>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</si>
  <si>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</si>
  <si>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</si>
  <si>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</si>
  <si>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</si>
  <si>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</si>
  <si>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</si>
  <si>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</si>
  <si>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</si>
  <si>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</si>
  <si>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</si>
  <si>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</si>
  <si>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</si>
  <si>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</si>
  <si>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</si>
  <si>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</si>
  <si>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</si>
  <si>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</si>
  <si>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</si>
  <si>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</si>
  <si>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</si>
  <si>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</si>
  <si>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</si>
  <si>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</si>
  <si>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</si>
  <si>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</si>
  <si>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</si>
  <si>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</si>
  <si>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</si>
  <si>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</si>
  <si>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</si>
  <si>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</si>
  <si>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</si>
  <si>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</si>
  <si>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</si>
  <si>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</si>
  <si>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</si>
  <si>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</si>
  <si>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</si>
  <si>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</si>
  <si>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</si>
  <si>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</si>
  <si>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</si>
  <si>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</si>
  <si>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</si>
  <si>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</si>
  <si>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</si>
  <si>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</si>
  <si>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</si>
  <si>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</si>
  <si>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</si>
  <si>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</si>
  <si>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</si>
  <si>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</si>
  <si>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</si>
  <si>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</si>
  <si>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</si>
  <si>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</si>
  <si>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</si>
  <si>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</si>
  <si>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</si>
  <si>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</si>
  <si>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</si>
  <si>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</si>
  <si>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</si>
  <si>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</si>
  <si>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</si>
  <si>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</si>
  <si>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</si>
  <si>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</si>
  <si>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</si>
  <si>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</si>
  <si>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</si>
  <si>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</si>
  <si>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</si>
  <si>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</si>
  <si>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</si>
  <si>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</si>
  <si>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</si>
  <si>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</si>
  <si>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</si>
  <si>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</si>
  <si>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</si>
  <si>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</si>
  <si>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</si>
  <si>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</si>
  <si>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</si>
  <si>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</si>
  <si>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</si>
  <si>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</si>
  <si>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</si>
  <si>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</si>
  <si>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</si>
  <si>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</si>
  <si>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</si>
  <si>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</si>
  <si>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</si>
  <si>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</si>
  <si>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</si>
  <si>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</si>
  <si>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</si>
  <si>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</si>
  <si>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</si>
  <si>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</si>
  <si>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</si>
  <si>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</si>
  <si>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</si>
  <si>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</si>
  <si>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</si>
  <si>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</si>
  <si>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</si>
  <si>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</si>
  <si>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</si>
  <si>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</si>
  <si>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</si>
  <si>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</si>
  <si>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</si>
  <si>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</si>
  <si>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</si>
  <si>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</si>
  <si>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</si>
  <si>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</si>
  <si>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</si>
  <si>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</si>
  <si>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</si>
  <si>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</si>
  <si>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</si>
  <si>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</si>
  <si>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</si>
  <si>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</si>
  <si>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</si>
  <si>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</si>
  <si>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</si>
  <si>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</si>
  <si>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</si>
  <si>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</si>
  <si>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</si>
  <si>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</si>
  <si>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</si>
  <si>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</si>
  <si>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</si>
  <si>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</si>
  <si>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</si>
  <si>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</si>
  <si>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</si>
  <si>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</si>
  <si>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</si>
  <si>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</si>
  <si>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</si>
  <si>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</si>
  <si>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</si>
  <si>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</si>
  <si>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</si>
  <si>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</si>
  <si>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</si>
  <si>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</si>
  <si>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</si>
  <si>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</si>
  <si>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</si>
  <si>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</si>
  <si>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</si>
  <si>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</si>
  <si>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</si>
  <si>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</si>
  <si>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</si>
  <si>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</si>
  <si>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</si>
  <si>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</si>
  <si>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</si>
  <si>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</si>
  <si>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</si>
  <si>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</si>
  <si>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</si>
  <si>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</si>
  <si>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</si>
  <si>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</si>
  <si>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</si>
  <si>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</si>
  <si>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</si>
  <si>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</si>
  <si>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</si>
  <si>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</si>
  <si>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</si>
  <si>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</si>
  <si>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</si>
  <si>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</si>
  <si>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</si>
  <si>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</si>
  <si>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</si>
  <si>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</si>
  <si>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</si>
  <si>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</si>
  <si>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</si>
  <si>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</si>
  <si>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</si>
  <si>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</si>
  <si>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</si>
  <si>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</si>
  <si>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</si>
  <si>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</si>
  <si>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</si>
  <si>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</si>
  <si>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</si>
  <si>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</si>
  <si>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</si>
  <si>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</si>
  <si>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</si>
  <si>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</si>
  <si>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</si>
  <si>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</si>
  <si>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</si>
  <si>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</si>
  <si>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</si>
  <si>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</si>
  <si>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</si>
  <si>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</si>
  <si>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</si>
  <si>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</si>
  <si>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</si>
  <si>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</si>
  <si>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</si>
  <si>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</si>
  <si>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</si>
  <si>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</si>
  <si>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</si>
  <si>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</si>
  <si>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</si>
  <si>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</si>
  <si>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</si>
  <si>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</si>
  <si>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</si>
  <si>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</si>
  <si>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</si>
  <si>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</si>
  <si>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</si>
  <si>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</si>
  <si>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</si>
  <si>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</si>
  <si>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</si>
  <si>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</si>
  <si>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</si>
  <si>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</si>
  <si>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</si>
  <si>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</si>
  <si>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</si>
  <si>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</si>
  <si>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</si>
  <si>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</si>
  <si>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</si>
  <si>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</si>
  <si>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</si>
  <si>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</si>
  <si>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</si>
  <si>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</si>
  <si>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</si>
  <si>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</si>
  <si>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</si>
  <si>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</si>
  <si>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</si>
  <si>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</si>
  <si>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</si>
  <si>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</si>
  <si>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</si>
  <si>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</si>
  <si>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</si>
  <si>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</si>
  <si>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</si>
  <si>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</si>
  <si>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</si>
  <si>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</si>
  <si>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</si>
  <si>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</si>
  <si>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</si>
  <si>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</si>
  <si>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</si>
  <si>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</si>
  <si>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</si>
  <si>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</si>
  <si>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</si>
  <si>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</si>
  <si>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</si>
  <si>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</si>
  <si>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</si>
  <si>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</si>
  <si>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</si>
  <si>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</si>
  <si>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</si>
  <si>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</si>
  <si>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</si>
  <si>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</si>
  <si>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</si>
  <si>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</si>
  <si>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</si>
  <si>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</si>
  <si>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</si>
  <si>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</si>
  <si>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</si>
  <si>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</si>
  <si>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</si>
  <si>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</si>
  <si>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</si>
  <si>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</si>
  <si>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</si>
  <si>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</si>
  <si>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</si>
  <si>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</si>
  <si>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</si>
  <si>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</si>
  <si>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</si>
  <si>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</si>
  <si>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</si>
  <si>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</si>
  <si>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</si>
  <si>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</si>
  <si>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</si>
  <si>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</si>
  <si>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</si>
  <si>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</si>
  <si>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</si>
  <si>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</si>
  <si>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</si>
  <si>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</si>
  <si>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</si>
  <si>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</si>
  <si>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</si>
  <si>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</si>
  <si>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</si>
  <si>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</si>
  <si>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</si>
  <si>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</si>
  <si>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</si>
  <si>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</si>
  <si>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</si>
  <si>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</si>
  <si>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</si>
  <si>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</si>
  <si>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</si>
  <si>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</si>
  <si>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</si>
  <si>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</si>
  <si>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</si>
  <si>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</si>
  <si>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</si>
  <si>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</si>
  <si>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</si>
  <si>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</si>
  <si>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</si>
  <si>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</si>
  <si>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</si>
  <si>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</si>
  <si>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</si>
  <si>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</si>
  <si>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</si>
  <si>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</si>
  <si>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</si>
  <si>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</si>
  <si>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</si>
  <si>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</si>
  <si>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</si>
  <si>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</si>
  <si>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</si>
  <si>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</si>
  <si>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</si>
  <si>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</si>
  <si>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</si>
  <si>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</si>
  <si>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</si>
  <si>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</si>
  <si>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</si>
  <si>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</si>
  <si>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</si>
  <si>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</si>
  <si>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</si>
  <si>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</si>
  <si>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</si>
  <si>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</si>
  <si>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</si>
  <si>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</si>
  <si>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</si>
  <si>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</si>
  <si>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</si>
  <si>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</si>
  <si>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</si>
  <si>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</si>
  <si>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</si>
  <si>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</si>
  <si>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</si>
  <si>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</si>
  <si>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</si>
  <si>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</si>
  <si>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</si>
  <si>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</si>
  <si>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</si>
  <si>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</si>
  <si>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</si>
  <si>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</si>
  <si>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</si>
  <si>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</si>
  <si>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</si>
  <si>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</si>
  <si>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</si>
  <si>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</si>
  <si>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</si>
  <si>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</si>
  <si>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</si>
  <si>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</si>
  <si>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</si>
  <si>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</si>
  <si>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</si>
  <si>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</si>
  <si>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</si>
  <si>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</si>
  <si>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</si>
  <si>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</si>
  <si>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</si>
  <si>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</si>
  <si>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</si>
  <si>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</si>
  <si>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</si>
  <si>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</si>
  <si>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</si>
  <si>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</si>
  <si>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</si>
  <si>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</si>
  <si>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</si>
  <si>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</si>
  <si>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</si>
  <si>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</si>
  <si>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</si>
  <si>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</si>
  <si>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</si>
  <si>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</si>
  <si>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</si>
  <si>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</si>
  <si>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</si>
  <si>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</si>
  <si>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</si>
  <si>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</si>
  <si>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</si>
  <si>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</si>
  <si>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</si>
  <si>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</si>
  <si>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</si>
  <si>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</si>
  <si>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</si>
  <si>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</si>
  <si>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</si>
  <si>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</si>
  <si>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</si>
  <si>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</si>
  <si>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</si>
  <si>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</si>
  <si>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</si>
  <si>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</si>
  <si>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</si>
  <si>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</si>
  <si>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</si>
  <si>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</si>
  <si>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</si>
  <si>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</si>
  <si>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</si>
  <si>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</si>
  <si>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</si>
  <si>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</si>
  <si>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</si>
  <si>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</si>
  <si>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</si>
  <si>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</si>
  <si>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</si>
  <si>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</si>
  <si>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</si>
  <si>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</si>
  <si>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</si>
  <si>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</si>
  <si>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</si>
  <si>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</si>
  <si>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</si>
  <si>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</si>
  <si>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</si>
  <si>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</si>
  <si>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</si>
  <si>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</si>
  <si>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</si>
  <si>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</si>
  <si>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</si>
  <si>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</si>
  <si>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</si>
  <si>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</si>
  <si>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</si>
  <si>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</si>
  <si>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</si>
  <si>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</si>
  <si>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</si>
  <si>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</si>
  <si>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</si>
  <si>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</si>
  <si>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</si>
  <si>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</si>
  <si>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</si>
  <si>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</si>
  <si>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</si>
  <si>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</si>
  <si>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</si>
  <si>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</si>
  <si>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</si>
  <si>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</si>
  <si>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</si>
  <si>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</si>
  <si>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</si>
  <si>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</si>
  <si>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</si>
  <si>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</si>
  <si>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</si>
  <si>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</si>
  <si>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</si>
  <si>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</si>
  <si>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</si>
  <si>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</si>
  <si>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</si>
  <si>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</si>
  <si>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</si>
  <si>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</si>
  <si>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</si>
  <si>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</si>
  <si>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</si>
  <si>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</si>
  <si>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</si>
  <si>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</si>
  <si>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</si>
  <si>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</si>
  <si>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</si>
  <si>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</si>
  <si>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</si>
  <si>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</si>
  <si>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</si>
  <si>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</si>
  <si>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</si>
  <si>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</si>
  <si>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</si>
  <si>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</si>
  <si>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</si>
  <si>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</si>
  <si>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</si>
  <si>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</si>
  <si>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</si>
  <si>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</si>
  <si>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</si>
  <si>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</si>
  <si>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</si>
  <si>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</si>
  <si>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</si>
  <si>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</si>
  <si>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</si>
  <si>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</si>
  <si>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</si>
  <si>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</si>
  <si>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</si>
  <si>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</si>
  <si>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</si>
  <si>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</si>
  <si>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</si>
  <si>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</si>
  <si>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</si>
  <si>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</si>
  <si>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</si>
  <si>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</si>
  <si>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</si>
  <si>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</si>
  <si>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</si>
  <si>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</si>
  <si>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</si>
  <si>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</si>
  <si>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</si>
  <si>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</si>
  <si>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</si>
  <si>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</si>
  <si>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</si>
  <si>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</si>
  <si>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</si>
  <si>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</si>
  <si>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</si>
  <si>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</si>
  <si>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</si>
  <si>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</si>
  <si>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</si>
  <si>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</si>
  <si>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</si>
  <si>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</si>
  <si>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</si>
  <si>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</si>
  <si>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</si>
  <si>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</si>
  <si>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</si>
  <si>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</si>
  <si>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</si>
  <si>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</si>
  <si>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</si>
  <si>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</si>
  <si>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</si>
  <si>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</si>
  <si>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</si>
  <si>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</si>
  <si>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</si>
  <si>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</si>
  <si>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</si>
  <si>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</si>
  <si>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</si>
  <si>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</si>
  <si>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</si>
  <si>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</si>
  <si>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</si>
  <si>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</si>
  <si>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</si>
  <si>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</si>
  <si>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</si>
  <si>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</si>
  <si>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</si>
  <si>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</si>
  <si>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</si>
  <si>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</si>
  <si>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</si>
  <si>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</si>
  <si>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</si>
  <si>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</si>
  <si>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</si>
  <si>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</si>
  <si>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</si>
  <si>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</si>
  <si>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</si>
  <si>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</si>
  <si>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</si>
  <si>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</si>
  <si>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</si>
  <si>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</si>
  <si>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</si>
  <si>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</si>
  <si>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</si>
  <si>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</si>
  <si>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</si>
  <si>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</si>
  <si>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</si>
  <si>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</si>
  <si>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</si>
  <si>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</si>
  <si>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</si>
  <si>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</si>
  <si>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</si>
  <si>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</si>
  <si>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</si>
  <si>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</si>
  <si>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</si>
  <si>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</si>
  <si>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</si>
  <si>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</si>
  <si>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</si>
  <si>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</si>
  <si>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</si>
  <si>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</si>
  <si>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</si>
  <si>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</si>
  <si>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</si>
  <si>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</si>
  <si>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</si>
  <si>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</si>
  <si>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</si>
  <si>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</si>
  <si>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</si>
  <si>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</si>
  <si>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</si>
  <si>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</si>
  <si>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</si>
  <si>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</si>
  <si>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</si>
  <si>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</si>
  <si>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</si>
  <si>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</si>
  <si>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</si>
  <si>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</si>
  <si>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</si>
  <si>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</si>
  <si>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</si>
  <si>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</si>
  <si>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</si>
  <si>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</si>
  <si>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</si>
  <si>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</si>
  <si>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</si>
  <si>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</si>
  <si>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</si>
  <si>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</si>
  <si>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</si>
  <si>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</si>
  <si>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</si>
  <si>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</si>
  <si>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</si>
  <si>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</si>
  <si>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</si>
  <si>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</si>
  <si>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</si>
  <si>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</si>
  <si>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</si>
  <si>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</si>
  <si>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</si>
  <si>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</si>
  <si>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</si>
  <si>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</si>
  <si>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</si>
  <si>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</si>
  <si>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</si>
  <si>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</si>
  <si>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</si>
  <si>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</si>
  <si>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</si>
  <si>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</si>
  <si>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</si>
  <si>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</si>
  <si>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</si>
  <si>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</si>
  <si>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</si>
  <si>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</si>
  <si>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</si>
  <si>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</si>
  <si>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</si>
  <si>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</si>
  <si>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</si>
  <si>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</si>
  <si>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</si>
  <si>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</si>
  <si>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</si>
  <si>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</si>
  <si>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</si>
  <si>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</si>
  <si>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</si>
  <si>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</si>
  <si>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</si>
  <si>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</si>
  <si>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</si>
  <si>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</si>
  <si>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</si>
  <si>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</si>
  <si>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</si>
  <si>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</si>
  <si>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</si>
  <si>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</si>
  <si>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</si>
  <si>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</si>
  <si>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</si>
  <si>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</si>
  <si>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</si>
  <si>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</si>
  <si>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</si>
  <si>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</si>
  <si>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</si>
  <si>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</si>
  <si>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</si>
  <si>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</si>
  <si>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</si>
  <si>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</si>
  <si>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</si>
  <si>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</si>
  <si>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</si>
  <si>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</si>
  <si>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</si>
  <si>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</si>
  <si>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</si>
  <si>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</si>
  <si>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</si>
  <si>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</si>
  <si>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</si>
  <si>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</si>
  <si>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</si>
  <si>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</si>
  <si>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</si>
  <si>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</si>
  <si>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</si>
  <si>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</si>
  <si>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</si>
  <si>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</si>
  <si>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</si>
  <si>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</si>
  <si>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</si>
  <si>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</si>
  <si>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</si>
  <si>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</si>
  <si>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</si>
  <si>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</si>
  <si>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</si>
  <si>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</si>
  <si>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</si>
  <si>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</si>
  <si>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</si>
  <si>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</si>
  <si>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</si>
  <si>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</si>
  <si>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</si>
  <si>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</si>
  <si>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</si>
  <si>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</si>
  <si>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</si>
  <si>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</si>
  <si>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</si>
  <si>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</si>
  <si>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</si>
  <si>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</si>
  <si>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</si>
  <si>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</si>
  <si>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</si>
  <si>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</si>
  <si>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</si>
  <si>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</si>
  <si>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</si>
  <si>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</si>
  <si>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</si>
  <si>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</si>
  <si>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</si>
  <si>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</si>
  <si>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</si>
  <si>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</si>
  <si>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</si>
  <si>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</si>
  <si>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</si>
  <si>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</si>
  <si>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</si>
  <si>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</si>
  <si>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</si>
  <si>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</si>
  <si>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</si>
  <si>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</si>
  <si>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</si>
  <si>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</si>
  <si>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</si>
  <si>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</si>
  <si>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</si>
  <si>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</si>
  <si>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</si>
  <si>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</si>
  <si>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</si>
  <si>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</si>
  <si>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</si>
  <si>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</si>
  <si>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</si>
  <si>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</si>
  <si>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</si>
  <si>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</si>
  <si>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</si>
  <si>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</si>
  <si>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</si>
  <si>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</si>
  <si>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</si>
  <si>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</si>
  <si>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</si>
  <si>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</si>
  <si>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</si>
  <si>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</si>
  <si>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</si>
  <si>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</si>
  <si>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</si>
  <si>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</si>
  <si>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</si>
  <si>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</si>
  <si>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</si>
  <si>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</si>
  <si>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</si>
  <si>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</si>
  <si>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</si>
  <si>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</si>
  <si>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</si>
  <si>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</si>
  <si>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</si>
  <si>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</si>
  <si>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</si>
  <si>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</si>
  <si>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</si>
  <si>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</si>
  <si>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</si>
  <si>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</si>
  <si>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</si>
  <si>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</si>
  <si>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</si>
  <si>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</si>
  <si>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</si>
  <si>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</si>
  <si>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</si>
  <si>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</si>
  <si>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</si>
  <si>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</si>
  <si>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</si>
  <si>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</si>
  <si>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</si>
  <si>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</si>
  <si>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</si>
  <si>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</si>
  <si>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</si>
  <si>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</si>
  <si>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</si>
  <si>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</si>
  <si>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</si>
  <si>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</si>
  <si>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</si>
  <si>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</si>
  <si>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</si>
  <si>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</si>
  <si>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</si>
  <si>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</si>
  <si>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</si>
  <si>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</si>
  <si>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</si>
  <si>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</si>
  <si>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</si>
  <si>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</si>
  <si>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</si>
  <si>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</si>
  <si>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</si>
  <si>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</si>
  <si>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</si>
  <si>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</si>
  <si>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</si>
  <si>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</si>
  <si>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</si>
  <si>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</si>
  <si>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</si>
  <si>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</si>
  <si>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</si>
  <si>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</si>
  <si>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</si>
  <si>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</si>
  <si>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</si>
  <si>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</si>
  <si>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</si>
  <si>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</si>
  <si>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</si>
  <si>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</si>
  <si>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</si>
  <si>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</si>
  <si>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</si>
  <si>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</si>
  <si>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</si>
  <si>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</si>
  <si>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</si>
  <si>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</si>
  <si>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</si>
  <si>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</si>
  <si>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</si>
  <si>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</si>
  <si>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</si>
  <si>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</si>
  <si>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</si>
  <si>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</si>
  <si>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</si>
  <si>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</si>
  <si>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</si>
  <si>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</si>
  <si>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</si>
  <si>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</si>
  <si>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</si>
  <si>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</si>
  <si>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</si>
  <si>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</si>
  <si>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</si>
  <si>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</si>
  <si>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</si>
  <si>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</si>
  <si>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</si>
  <si>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</si>
  <si>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</si>
  <si>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</si>
  <si>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</si>
  <si>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</si>
  <si>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</si>
  <si>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</si>
  <si>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</si>
  <si>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</si>
  <si>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</si>
  <si>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</si>
  <si>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</si>
  <si>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</si>
  <si>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</si>
  <si>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</si>
  <si>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</si>
  <si>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</si>
  <si>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</si>
  <si>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</si>
  <si>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</si>
  <si>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</si>
  <si>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</si>
  <si>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</si>
  <si>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</si>
  <si>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</si>
  <si>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</si>
  <si>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</si>
  <si>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</si>
  <si>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</si>
  <si>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</si>
  <si>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</si>
  <si>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</si>
  <si>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</si>
  <si>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</si>
  <si>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</si>
  <si>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</si>
  <si>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</si>
  <si>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</si>
  <si>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</si>
  <si>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</si>
  <si>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</si>
  <si>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</si>
  <si>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</si>
  <si>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</si>
  <si>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</si>
  <si>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</si>
  <si>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</si>
  <si>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</si>
  <si>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</si>
  <si>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</si>
  <si>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</si>
  <si>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</si>
  <si>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</si>
  <si>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</si>
  <si>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</si>
  <si>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</si>
  <si>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</si>
  <si>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</si>
  <si>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</si>
  <si>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</si>
  <si>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</si>
  <si>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</si>
  <si>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</si>
  <si>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</si>
  <si>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</si>
  <si>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</si>
  <si>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</si>
  <si>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</si>
  <si>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</si>
  <si>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</si>
  <si>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</si>
  <si>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</si>
  <si>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</si>
  <si>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</si>
  <si>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</si>
  <si>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</si>
  <si>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</si>
  <si>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</si>
  <si>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</si>
  <si>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</si>
  <si>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</si>
  <si>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</si>
  <si>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</si>
  <si>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</si>
  <si>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</si>
  <si>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</si>
  <si>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</si>
  <si>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</si>
  <si>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</si>
  <si>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</si>
  <si>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</si>
  <si>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</si>
  <si>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</si>
  <si>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</si>
  <si>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</si>
  <si>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</si>
  <si>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</si>
  <si>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</si>
  <si>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</si>
  <si>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</si>
  <si>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</si>
  <si>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</si>
  <si>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</si>
  <si>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</si>
  <si>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</si>
  <si>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</si>
  <si>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</si>
  <si>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</si>
  <si>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</si>
  <si>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</si>
  <si>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</si>
  <si>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</si>
  <si>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</si>
  <si>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</si>
  <si>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</si>
  <si>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</si>
  <si>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</si>
  <si>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</si>
  <si>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</si>
  <si>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</si>
  <si>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</si>
  <si>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</si>
  <si>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</si>
  <si>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</si>
  <si>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</si>
  <si>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</si>
  <si>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</si>
  <si>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</si>
  <si>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</si>
  <si>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</si>
  <si>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</si>
  <si>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</si>
  <si>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</si>
  <si>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</si>
  <si>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</si>
  <si>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</si>
  <si>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</si>
  <si>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</si>
  <si>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</si>
  <si>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</si>
  <si>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</si>
  <si>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</si>
  <si>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</si>
  <si>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</si>
  <si>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</si>
  <si>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</si>
  <si>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</si>
  <si>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</si>
  <si>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</si>
  <si>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</si>
  <si>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</si>
  <si>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</si>
  <si>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</si>
  <si>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</si>
  <si>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</si>
  <si>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</si>
  <si>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</si>
  <si>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</si>
  <si>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</si>
  <si>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</si>
  <si>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</si>
  <si>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</si>
  <si>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</si>
  <si>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</si>
  <si>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</si>
  <si>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</si>
  <si>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</si>
  <si>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</si>
  <si>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</si>
  <si>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</si>
  <si>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</si>
  <si>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</si>
  <si>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</si>
  <si>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</si>
  <si>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</si>
  <si>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</si>
  <si>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</si>
  <si>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</si>
  <si>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</si>
  <si>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</si>
  <si>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</si>
  <si>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</si>
  <si>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</si>
  <si>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</si>
  <si>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</si>
  <si>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</si>
  <si>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</si>
  <si>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</si>
  <si>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</si>
  <si>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</si>
  <si>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</si>
  <si>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</si>
  <si>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</si>
  <si>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</si>
  <si>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</si>
  <si>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</si>
  <si>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</si>
  <si>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</si>
  <si>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</si>
  <si>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</si>
  <si>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</si>
  <si>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</si>
  <si>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</si>
  <si>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</si>
  <si>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</si>
  <si>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</si>
  <si>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</si>
  <si>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</si>
  <si>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</si>
  <si>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</si>
  <si>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</si>
  <si>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</si>
  <si>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</si>
  <si>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</si>
  <si>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</si>
  <si>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</si>
  <si>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</si>
  <si>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</si>
  <si>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</si>
  <si>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</si>
  <si>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</si>
  <si>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</si>
  <si>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</si>
  <si>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</si>
  <si>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</si>
  <si>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</si>
  <si>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</si>
  <si>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</si>
  <si>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</si>
  <si>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</si>
  <si>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</si>
  <si>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</si>
  <si>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</si>
  <si>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</si>
  <si>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</si>
  <si>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</si>
  <si>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</si>
  <si>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</si>
  <si>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</si>
  <si>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</si>
  <si>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</si>
  <si>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</si>
  <si>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</si>
  <si>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</si>
  <si>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</si>
  <si>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</si>
  <si>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</si>
  <si>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</si>
  <si>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</si>
  <si>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</si>
  <si>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</si>
  <si>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</si>
  <si>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</si>
  <si>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</si>
  <si>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</si>
  <si>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</si>
  <si>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</si>
  <si>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</si>
  <si>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</si>
  <si>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</si>
  <si>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</si>
  <si>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</si>
  <si>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</si>
  <si>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</si>
  <si>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</si>
  <si>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</si>
  <si>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</si>
  <si>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</si>
  <si>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</si>
  <si>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</si>
  <si>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</si>
  <si>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</si>
  <si>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</si>
  <si>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</si>
  <si>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</si>
  <si>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</si>
  <si>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</si>
  <si>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</si>
  <si>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</si>
  <si>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</si>
  <si>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</si>
  <si>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</si>
  <si>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</si>
  <si>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</si>
  <si>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</si>
  <si>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</si>
  <si>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</si>
  <si>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</si>
  <si>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</si>
  <si>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</si>
  <si>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</si>
  <si>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</si>
  <si>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</si>
  <si>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</si>
  <si>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</si>
  <si>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</si>
  <si>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</si>
  <si>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</si>
  <si>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</si>
  <si>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</si>
  <si>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</si>
  <si>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</si>
  <si>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</si>
  <si>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</si>
  <si>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</si>
  <si>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</si>
  <si>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</si>
  <si>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</si>
  <si>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</si>
  <si>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</si>
  <si>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</si>
  <si>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</si>
  <si>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</si>
  <si>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</si>
  <si>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</si>
  <si>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</si>
  <si>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</si>
  <si>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</si>
  <si>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</si>
  <si>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</si>
  <si>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</si>
  <si>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</si>
  <si>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</si>
  <si>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</si>
  <si>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</si>
  <si>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</si>
  <si>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</si>
  <si>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</si>
  <si>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</si>
  <si>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</si>
  <si>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</si>
  <si>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</si>
  <si>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</si>
  <si>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</si>
  <si>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</si>
  <si>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</si>
  <si>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</si>
  <si>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</si>
  <si>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</si>
  <si>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</si>
  <si>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</si>
  <si>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</si>
  <si>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</si>
  <si>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</si>
  <si>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</si>
  <si>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</si>
  <si>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</si>
  <si>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</si>
  <si>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</si>
  <si>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</si>
  <si>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</si>
  <si>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</si>
  <si>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</si>
  <si>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</si>
  <si>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</si>
  <si>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</si>
  <si>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</si>
  <si>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</si>
  <si>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</si>
  <si>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</si>
  <si>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</si>
  <si>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</si>
  <si>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</si>
  <si>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</si>
  <si>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</si>
  <si>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</si>
  <si>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</si>
  <si>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</si>
  <si>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</si>
  <si>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</si>
  <si>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</si>
  <si>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</si>
  <si>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</si>
  <si>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</si>
  <si>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</si>
  <si>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</si>
  <si>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</si>
  <si>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</si>
  <si>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</si>
  <si>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</si>
  <si>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</si>
  <si>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</si>
  <si>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</si>
  <si>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</si>
  <si>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</si>
  <si>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</si>
  <si>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</si>
  <si>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</si>
  <si>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</si>
  <si>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</si>
  <si>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</si>
  <si>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</si>
  <si>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</si>
  <si>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</si>
  <si>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</si>
  <si>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</si>
  <si>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</si>
  <si>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</si>
  <si>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</si>
  <si>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</si>
  <si>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</si>
  <si>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</si>
  <si>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</si>
  <si>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</si>
  <si>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</si>
  <si>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</si>
  <si>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</si>
  <si>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</si>
  <si>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</si>
  <si>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</si>
  <si>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</si>
  <si>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</si>
  <si>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</si>
  <si>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</si>
  <si>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</si>
  <si>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</si>
  <si>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</si>
  <si>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</si>
  <si>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</si>
  <si>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</si>
  <si>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</si>
  <si>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</si>
  <si>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</si>
  <si>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</si>
  <si>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</si>
  <si>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</si>
  <si>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</si>
  <si>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</si>
  <si>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</si>
  <si>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</si>
  <si>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</si>
  <si>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</si>
  <si>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</si>
  <si>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</si>
  <si>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</si>
  <si>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</si>
  <si>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</si>
  <si>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</si>
  <si>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</si>
  <si>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</si>
  <si>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</si>
  <si>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</si>
  <si>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</si>
  <si>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</si>
  <si>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</si>
  <si>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</si>
  <si>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</si>
  <si>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</si>
  <si>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</si>
  <si>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</si>
  <si>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</si>
  <si>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</si>
  <si>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</si>
  <si>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</si>
  <si>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</si>
  <si>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</si>
  <si>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</si>
  <si>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</si>
  <si>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</si>
  <si>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</si>
  <si>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</si>
  <si>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</si>
  <si>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</si>
  <si>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</si>
  <si>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</si>
  <si>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</si>
  <si>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</si>
  <si>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</si>
  <si>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</si>
  <si>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</si>
  <si>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</si>
  <si>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</si>
  <si>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</si>
  <si>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</si>
  <si>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</si>
  <si>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</si>
  <si>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</si>
  <si>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</si>
  <si>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</si>
  <si>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</si>
  <si>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</si>
  <si>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</si>
  <si>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</si>
  <si>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</si>
  <si>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</si>
  <si>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</si>
  <si>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</si>
  <si>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</si>
  <si>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</si>
  <si>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</si>
  <si>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</si>
  <si>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</si>
  <si>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</si>
  <si>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</si>
  <si>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</si>
  <si>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</si>
  <si>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</si>
  <si>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</si>
  <si>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</si>
  <si>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</si>
  <si>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</si>
  <si>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</si>
  <si>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</si>
  <si>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</si>
  <si>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</si>
  <si>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</si>
  <si>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</si>
  <si>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</si>
  <si>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</si>
  <si>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</si>
  <si>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</si>
  <si>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</si>
  <si>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</si>
  <si>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</si>
  <si>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</si>
  <si>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</si>
  <si>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</si>
  <si>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</si>
  <si>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</si>
  <si>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</si>
  <si>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</si>
  <si>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</si>
  <si>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</si>
  <si>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</si>
  <si>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</si>
  <si>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</si>
  <si>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</si>
  <si>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</si>
  <si>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</si>
  <si>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</si>
  <si>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</si>
  <si>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</si>
  <si>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</si>
  <si>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</si>
  <si>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</si>
  <si>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</si>
  <si>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</si>
  <si>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</si>
  <si>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</si>
  <si>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</si>
  <si>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</si>
  <si>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</si>
  <si>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</si>
  <si>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</si>
  <si>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</si>
  <si>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</si>
  <si>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</si>
  <si>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</si>
  <si>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</si>
  <si>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</si>
  <si>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</si>
  <si>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</si>
  <si>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</si>
  <si>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</si>
  <si>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</si>
  <si>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</si>
  <si>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</si>
  <si>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</si>
  <si>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</si>
  <si>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</si>
  <si>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</si>
  <si>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</si>
  <si>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</si>
  <si>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</si>
  <si>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</si>
  <si>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</si>
  <si>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</si>
  <si>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</si>
  <si>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</si>
  <si>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</si>
  <si>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</si>
  <si>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</si>
  <si>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</si>
  <si>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</si>
  <si>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</si>
  <si>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</si>
  <si>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</si>
  <si>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</si>
  <si>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</si>
  <si>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</si>
  <si>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</si>
  <si>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</si>
  <si>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</si>
  <si>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</si>
  <si>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</si>
  <si>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</si>
  <si>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</si>
  <si>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</si>
  <si>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</si>
  <si>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</si>
  <si>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</si>
  <si>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</si>
  <si>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</si>
  <si>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</si>
  <si>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</si>
  <si>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</si>
  <si>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</si>
  <si>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</si>
  <si>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</si>
  <si>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</si>
  <si>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</si>
  <si>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</si>
  <si>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</si>
  <si>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</si>
  <si>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</si>
  <si>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</si>
  <si>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</si>
  <si>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</si>
  <si>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</si>
  <si>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</si>
  <si>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</si>
  <si>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</si>
  <si>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</si>
  <si>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</si>
  <si>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</si>
  <si>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</si>
  <si>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</si>
  <si>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</si>
  <si>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</si>
  <si>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</si>
  <si>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</si>
  <si>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</si>
  <si>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</si>
  <si>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</si>
  <si>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</si>
  <si>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</si>
  <si>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</si>
  <si>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</si>
  <si>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</si>
  <si>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</si>
  <si>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</si>
  <si>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</si>
  <si>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</si>
  <si>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</si>
  <si>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</si>
  <si>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</si>
  <si>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</si>
  <si>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</si>
  <si>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</si>
  <si>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</si>
  <si>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</si>
  <si>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</si>
  <si>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</si>
  <si>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</si>
  <si>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</si>
  <si>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</si>
  <si>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</si>
  <si>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</si>
  <si>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</si>
  <si>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</si>
  <si>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</si>
  <si>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</si>
  <si>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</si>
  <si>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</si>
  <si>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</si>
  <si>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</si>
  <si>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</si>
  <si>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</si>
  <si>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</si>
  <si>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</si>
  <si>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</si>
  <si>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</si>
  <si>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</si>
  <si>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</si>
  <si>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</si>
  <si>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</si>
  <si>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</si>
  <si>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</si>
  <si>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</si>
  <si>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</si>
  <si>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</si>
  <si>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</si>
  <si>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</si>
  <si>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</si>
  <si>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</si>
  <si>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</si>
  <si>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</si>
  <si>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</si>
  <si>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</si>
  <si>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</si>
  <si>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</si>
  <si>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</si>
  <si>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</si>
  <si>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</si>
  <si>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</si>
  <si>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</si>
  <si>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</si>
  <si>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</si>
  <si>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</si>
  <si>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</si>
  <si>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</si>
  <si>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</si>
  <si>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</si>
  <si>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</si>
  <si>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</si>
  <si>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</si>
  <si>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</si>
  <si>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</si>
  <si>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</si>
  <si>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</si>
  <si>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</si>
  <si>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</si>
  <si>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</si>
  <si>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</si>
  <si>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</si>
  <si>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</si>
  <si>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</si>
  <si>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</si>
  <si>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</si>
  <si>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</si>
  <si>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</si>
  <si>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</si>
  <si>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</si>
  <si>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</si>
  <si>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</si>
  <si>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</si>
  <si>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</si>
  <si>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</si>
  <si>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</si>
  <si>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</si>
  <si>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</si>
  <si>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</si>
  <si>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</si>
  <si>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</si>
  <si>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</si>
  <si>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</si>
  <si>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</si>
  <si>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</si>
  <si>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</si>
  <si>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</si>
  <si>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</si>
  <si>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</si>
  <si>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</si>
  <si>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</si>
  <si>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</si>
  <si>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</si>
  <si>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</si>
  <si>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</si>
  <si>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</si>
  <si>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</si>
  <si>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</si>
  <si>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</si>
  <si>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</si>
  <si>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</si>
  <si>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</si>
  <si>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</si>
  <si>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</si>
  <si>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</si>
  <si>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</si>
  <si>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</si>
  <si>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</si>
  <si>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</si>
  <si>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</si>
  <si>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</si>
  <si>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</si>
  <si>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</si>
  <si>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</si>
  <si>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</si>
  <si>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</si>
  <si>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</si>
  <si>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</si>
  <si>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</si>
  <si>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</si>
  <si>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</si>
  <si>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</si>
  <si>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</si>
  <si>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</si>
  <si>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</si>
  <si>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</si>
  <si>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</si>
  <si>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</si>
  <si>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</si>
  <si>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</si>
  <si>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</si>
  <si>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</si>
  <si>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</si>
  <si>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</si>
  <si>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</si>
  <si>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</si>
  <si>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</si>
  <si>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</si>
  <si>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</si>
  <si>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</si>
  <si>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</si>
  <si>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</si>
  <si>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</si>
  <si>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</si>
  <si>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</si>
  <si>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</si>
  <si>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</si>
  <si>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</si>
  <si>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</si>
  <si>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</si>
  <si>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</si>
  <si>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</si>
  <si>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</si>
  <si>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</si>
  <si>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</si>
  <si>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</si>
  <si>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</si>
  <si>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</si>
  <si>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</si>
  <si>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</si>
  <si>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</si>
  <si>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</si>
  <si>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</si>
  <si>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</si>
  <si>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</si>
  <si>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</si>
  <si>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</si>
  <si>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</si>
  <si>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</si>
  <si>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</si>
  <si>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</si>
  <si>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</si>
  <si>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</si>
  <si>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</si>
  <si>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</si>
  <si>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</si>
  <si>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</si>
  <si>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</si>
  <si>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</si>
  <si>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</si>
  <si>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</si>
  <si>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</si>
  <si>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</si>
  <si>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</si>
  <si>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</si>
  <si>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</si>
  <si>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</si>
  <si>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</si>
  <si>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</si>
  <si>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</si>
  <si>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</si>
  <si>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</si>
  <si>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</si>
  <si>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</si>
  <si>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</si>
  <si>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</si>
  <si>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</si>
  <si>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</si>
  <si>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</si>
  <si>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</si>
  <si>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</si>
  <si>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</si>
  <si>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</si>
  <si>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</si>
  <si>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</si>
  <si>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</si>
  <si>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</si>
  <si>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</si>
  <si>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</si>
  <si>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</si>
  <si>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</si>
  <si>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</si>
  <si>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</si>
  <si>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</si>
  <si>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</si>
  <si>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</si>
  <si>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</si>
  <si>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</si>
  <si>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</si>
  <si>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</si>
  <si>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</si>
  <si>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</si>
  <si>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</si>
  <si>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</si>
  <si>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</si>
  <si>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</si>
  <si>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</si>
  <si>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</si>
  <si>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</si>
  <si>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</si>
  <si>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</si>
  <si>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</si>
  <si>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</si>
  <si>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</si>
  <si>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</si>
  <si>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</si>
  <si>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</si>
  <si>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</si>
  <si>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</si>
  <si>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</si>
  <si>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</si>
  <si>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</si>
  <si>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</si>
  <si>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</si>
  <si>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</si>
  <si>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</si>
  <si>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</si>
  <si>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</si>
  <si>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</si>
  <si>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</si>
  <si>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</si>
  <si>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</si>
  <si>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</si>
  <si>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</si>
  <si>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</si>
  <si>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</si>
  <si>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</si>
  <si>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</si>
  <si>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</si>
  <si>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</si>
  <si>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</si>
  <si>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</si>
  <si>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</si>
  <si>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</si>
  <si>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</si>
  <si>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</si>
  <si>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</si>
  <si>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</si>
  <si>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</si>
  <si>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</si>
  <si>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</si>
  <si>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</si>
  <si>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</si>
  <si>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</si>
  <si>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</si>
  <si>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</si>
  <si>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</si>
  <si>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</si>
  <si>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</si>
  <si>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</si>
  <si>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</si>
  <si>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</si>
  <si>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</si>
  <si>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</si>
  <si>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</si>
  <si>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</si>
  <si>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</si>
  <si>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</si>
  <si>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</si>
  <si>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</si>
  <si>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</si>
  <si>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</si>
  <si>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</si>
  <si>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</si>
  <si>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</si>
  <si>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</si>
  <si>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</si>
  <si>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</si>
  <si>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</si>
  <si>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</si>
  <si>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</si>
  <si>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</si>
  <si>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</si>
  <si>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</si>
  <si>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</si>
  <si>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</si>
  <si>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</si>
  <si>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</si>
  <si>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</si>
  <si>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</si>
  <si>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</si>
  <si>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</si>
  <si>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</si>
  <si>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</si>
  <si>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</si>
  <si>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</si>
  <si>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</si>
  <si>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</si>
  <si>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</si>
  <si>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</si>
  <si>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</si>
  <si>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</si>
  <si>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</si>
  <si>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</si>
  <si>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</si>
  <si>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</si>
  <si>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</si>
  <si>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</si>
  <si>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</si>
  <si>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</si>
  <si>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</si>
  <si>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</si>
  <si>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</si>
  <si>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</si>
  <si>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</si>
  <si>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</si>
  <si>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</si>
  <si>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</si>
  <si>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</si>
  <si>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</si>
  <si>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</si>
  <si>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</si>
  <si>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</si>
  <si>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</si>
  <si>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</si>
  <si>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</si>
  <si>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</si>
  <si>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</si>
  <si>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</si>
  <si>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</si>
  <si>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</si>
  <si>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</si>
  <si>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</si>
  <si>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</si>
  <si>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</si>
  <si>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</si>
  <si>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</si>
  <si>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</si>
  <si>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</si>
  <si>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</si>
  <si>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</si>
  <si>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</si>
  <si>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</si>
  <si>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</si>
  <si>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</si>
  <si>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</si>
  <si>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</si>
  <si>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</si>
  <si>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</si>
  <si>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</si>
  <si>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</si>
  <si>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</si>
  <si>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</si>
  <si>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</si>
  <si>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</si>
  <si>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</si>
  <si>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</si>
  <si>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</si>
  <si>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</si>
  <si>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</si>
  <si>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</si>
  <si>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</si>
  <si>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</si>
  <si>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</si>
  <si>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</si>
  <si>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</si>
  <si>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</si>
  <si>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</si>
  <si>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</si>
  <si>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</si>
  <si>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</si>
  <si>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</si>
  <si>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</si>
  <si>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</si>
  <si>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</si>
  <si>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</si>
  <si>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</si>
  <si>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</si>
  <si>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</si>
  <si>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</si>
  <si>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</si>
  <si>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</si>
  <si>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</si>
  <si>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</si>
  <si>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</si>
  <si>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</si>
  <si>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</si>
  <si>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</si>
  <si>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</si>
  <si>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</si>
  <si>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</si>
  <si>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</si>
  <si>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</si>
  <si>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</si>
  <si>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</si>
  <si>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</si>
  <si>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</si>
  <si>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</si>
  <si>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</si>
  <si>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</si>
  <si>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</si>
  <si>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</si>
  <si>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</si>
  <si>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</si>
  <si>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</si>
  <si>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</si>
  <si>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</si>
  <si>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</si>
  <si>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</si>
  <si>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</si>
  <si>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</si>
  <si>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</si>
  <si>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</si>
  <si>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</si>
  <si>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</si>
  <si>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</si>
  <si>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</si>
  <si>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</si>
  <si>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</si>
  <si>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</si>
  <si>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</si>
  <si>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</si>
  <si>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</si>
  <si>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</si>
  <si>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</si>
  <si>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</si>
  <si>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</si>
  <si>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</si>
  <si>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</si>
  <si>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</si>
  <si>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</si>
  <si>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</si>
  <si>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</si>
  <si>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</si>
  <si>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</si>
  <si>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</si>
  <si>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</si>
  <si>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</si>
  <si>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</si>
  <si>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</si>
  <si>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</si>
  <si>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</si>
  <si>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</si>
  <si>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</si>
  <si>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</si>
  <si>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</si>
  <si>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</si>
  <si>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</si>
  <si>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</si>
  <si>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</si>
  <si>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</si>
  <si>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</si>
  <si>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</si>
  <si>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</si>
  <si>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</si>
  <si>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</si>
  <si>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</si>
  <si>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</si>
  <si>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</si>
  <si>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</si>
  <si>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</si>
  <si>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</si>
  <si>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</si>
  <si>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</si>
  <si>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</si>
  <si>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</si>
  <si>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</si>
  <si>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</si>
  <si>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</si>
  <si>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</si>
  <si>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</si>
  <si>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</si>
  <si>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</si>
  <si>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</si>
  <si>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</si>
  <si>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</si>
  <si>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</si>
  <si>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</si>
  <si>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</si>
  <si>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</si>
  <si>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</si>
  <si>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</si>
  <si>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</si>
  <si>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</si>
  <si>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</si>
  <si>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</si>
  <si>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</si>
  <si>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</si>
  <si>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</si>
  <si>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</si>
  <si>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</si>
  <si>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</si>
  <si>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</si>
  <si>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</si>
  <si>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</si>
  <si>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</si>
  <si>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</si>
  <si>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</si>
  <si>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</si>
  <si>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</si>
  <si>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</si>
  <si>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</si>
  <si>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</si>
  <si>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</si>
  <si>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</si>
  <si>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</si>
  <si>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</si>
  <si>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</si>
  <si>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</si>
  <si>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</si>
  <si>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</si>
  <si>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</si>
  <si>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</si>
  <si>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</si>
  <si>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</si>
  <si>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</si>
  <si>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</si>
  <si>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</si>
  <si>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</si>
  <si>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</si>
  <si>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</si>
  <si>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</si>
  <si>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</si>
  <si>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</si>
  <si>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</si>
  <si>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</si>
  <si>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</si>
  <si>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</si>
  <si>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</si>
  <si>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</si>
  <si>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</si>
  <si>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</si>
  <si>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</si>
  <si>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</si>
  <si>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</si>
  <si>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</si>
  <si>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</si>
  <si>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</si>
  <si>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</si>
  <si>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</si>
  <si>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</si>
  <si>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</si>
  <si>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</si>
  <si>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</si>
  <si>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</si>
  <si>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</si>
  <si>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</si>
  <si>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</si>
  <si>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</si>
  <si>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</si>
  <si>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</si>
  <si>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</si>
  <si>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</si>
  <si>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</si>
  <si>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</si>
  <si>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</si>
  <si>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</si>
  <si>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</si>
  <si>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</si>
  <si>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</si>
  <si>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</si>
  <si>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</si>
  <si>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</si>
  <si>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</si>
  <si>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</si>
  <si>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</si>
  <si>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</si>
  <si>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</si>
  <si>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</si>
  <si>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</si>
  <si>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</si>
  <si>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</si>
  <si>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</si>
  <si>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</si>
  <si>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</si>
  <si>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</si>
  <si>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</si>
  <si>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</si>
  <si>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</si>
  <si>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</si>
  <si>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</si>
  <si>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</si>
  <si>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</si>
  <si>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</si>
  <si>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</si>
  <si>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</si>
  <si>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</si>
  <si>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</si>
  <si>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</si>
  <si>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</si>
  <si>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</si>
  <si>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</si>
  <si>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</si>
  <si>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</si>
  <si>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</si>
  <si>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</si>
  <si>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</si>
  <si>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</si>
  <si>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</si>
  <si>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</si>
  <si>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</si>
  <si>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</si>
  <si>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</si>
  <si>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</si>
  <si>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</si>
  <si>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</si>
  <si>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</si>
  <si>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</si>
  <si>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</si>
  <si>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</si>
  <si>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</si>
  <si>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</si>
  <si>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</si>
  <si>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</si>
  <si>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</si>
  <si>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</si>
  <si>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</si>
  <si>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</si>
  <si>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</si>
  <si>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</si>
  <si>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</si>
  <si>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</si>
  <si>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</si>
  <si>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</si>
  <si>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</si>
  <si>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</si>
  <si>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</si>
  <si>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</si>
  <si>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</si>
  <si>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</si>
  <si>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</si>
  <si>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</si>
  <si>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</si>
  <si>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</si>
  <si>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</si>
  <si>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</si>
  <si>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</si>
  <si>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</si>
  <si>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</si>
  <si>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</si>
  <si>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</si>
  <si>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</si>
  <si>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</si>
  <si>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</si>
  <si>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</si>
  <si>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</si>
  <si>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</si>
  <si>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</si>
  <si>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</si>
  <si>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</si>
  <si>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</si>
  <si>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</si>
  <si>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</si>
  <si>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</si>
  <si>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</si>
  <si>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</si>
  <si>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</si>
  <si>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</si>
  <si>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</si>
  <si>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</si>
  <si>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</si>
  <si>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</si>
  <si>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</si>
  <si>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</si>
  <si>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</si>
  <si>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</si>
  <si>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</si>
  <si>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</si>
  <si>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</si>
  <si>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</si>
  <si>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</si>
  <si>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</si>
  <si>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</si>
  <si>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</si>
  <si>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</si>
  <si>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</si>
  <si>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</si>
  <si>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</si>
  <si>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</si>
  <si>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</si>
  <si>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</si>
  <si>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</si>
  <si>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</si>
  <si>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</si>
  <si>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</si>
  <si>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</si>
  <si>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</si>
  <si>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</si>
  <si>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</si>
  <si>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</si>
  <si>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</si>
  <si>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</si>
  <si>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</si>
  <si>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</si>
  <si>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</si>
  <si>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</si>
  <si>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</si>
  <si>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</si>
  <si>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</si>
  <si>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</si>
  <si>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</si>
  <si>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</si>
  <si>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</si>
  <si>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</si>
  <si>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</si>
  <si>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</si>
  <si>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</si>
  <si>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</si>
  <si>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</si>
  <si>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</si>
  <si>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</si>
  <si>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</si>
  <si>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</si>
  <si>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</si>
  <si>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</si>
  <si>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</si>
  <si>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</si>
  <si>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</si>
  <si>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</si>
  <si>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</si>
  <si>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</si>
  <si>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</si>
  <si>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</si>
  <si>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</si>
  <si>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</si>
  <si>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</si>
  <si>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</si>
  <si>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</si>
  <si>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</si>
  <si>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</si>
  <si>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</si>
  <si>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</si>
  <si>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</si>
  <si>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</si>
  <si>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</si>
  <si>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</si>
  <si>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</si>
  <si>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</si>
  <si>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</si>
  <si>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</si>
  <si>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</si>
  <si>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</si>
  <si>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</si>
  <si>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</si>
  <si>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</si>
  <si>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</si>
  <si>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</si>
  <si>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</si>
  <si>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</si>
  <si>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</si>
  <si>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</si>
  <si>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</si>
  <si>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</si>
  <si>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</si>
  <si>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</si>
  <si>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</si>
  <si>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</si>
  <si>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</si>
  <si>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</si>
  <si>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</si>
  <si>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</si>
  <si>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</si>
  <si>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</si>
  <si>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</si>
  <si>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</si>
  <si>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</si>
  <si>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</si>
  <si>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</si>
  <si>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</si>
  <si>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</si>
  <si>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</si>
  <si>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</si>
  <si>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</si>
  <si>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</si>
  <si>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</si>
  <si>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</si>
  <si>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</si>
  <si>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</si>
  <si>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</si>
  <si>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</si>
  <si>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</si>
  <si>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</si>
  <si>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</si>
  <si>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</si>
  <si>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</si>
  <si>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</si>
  <si>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</si>
  <si>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</si>
  <si>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</si>
  <si>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</si>
  <si>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</si>
  <si>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</si>
  <si>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</si>
  <si>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</si>
  <si>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</si>
  <si>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</si>
  <si>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</si>
  <si>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</si>
  <si>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</si>
  <si>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</si>
  <si>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</si>
  <si>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</si>
  <si>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</si>
  <si>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</si>
  <si>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</si>
  <si>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</si>
  <si>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</si>
  <si>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</si>
  <si>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</si>
  <si>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</si>
  <si>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</si>
  <si>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</si>
  <si>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</si>
  <si>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</si>
  <si>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</si>
  <si>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</si>
  <si>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</si>
  <si>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</si>
  <si>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</si>
  <si>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</si>
  <si>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</si>
  <si>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</si>
  <si>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</si>
  <si>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</si>
  <si>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</si>
  <si>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</si>
  <si>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</si>
  <si>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</si>
  <si>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</si>
  <si>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</si>
  <si>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</si>
  <si>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</si>
  <si>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</si>
  <si>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</si>
  <si>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</si>
  <si>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</si>
  <si>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</si>
  <si>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</si>
  <si>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</si>
  <si>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</si>
  <si>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</si>
  <si>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</si>
  <si>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</si>
  <si>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</si>
  <si>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</si>
  <si>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</si>
  <si>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</si>
  <si>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</si>
  <si>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</si>
  <si>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</si>
  <si>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</si>
  <si>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</si>
  <si>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</si>
  <si>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</si>
  <si>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</si>
  <si>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</si>
  <si>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</si>
  <si>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</si>
  <si>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</si>
  <si>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</si>
  <si>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</si>
  <si>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</si>
  <si>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</si>
  <si>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</si>
  <si>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</si>
  <si>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</si>
  <si>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</si>
  <si>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</si>
  <si>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</si>
  <si>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</si>
  <si>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</si>
  <si>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</si>
  <si>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</si>
  <si>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</si>
  <si>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</si>
  <si>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</si>
  <si>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</si>
  <si>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</si>
  <si>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</si>
  <si>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</si>
  <si>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</si>
  <si>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</si>
  <si>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</si>
  <si>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</si>
  <si>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</si>
  <si>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</si>
  <si>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</si>
  <si>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</si>
  <si>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</si>
  <si>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</si>
  <si>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</si>
  <si>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</si>
  <si>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</si>
  <si>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</si>
  <si>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</si>
  <si>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</si>
  <si>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</si>
  <si>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</si>
  <si>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</si>
  <si>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</si>
  <si>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</si>
  <si>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</si>
  <si>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</si>
  <si>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</si>
  <si>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</si>
  <si>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</si>
  <si>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</si>
  <si>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</si>
  <si>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</si>
  <si>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</si>
  <si>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</si>
  <si>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</si>
  <si>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</si>
  <si>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</si>
  <si>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</si>
  <si>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</si>
  <si>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</si>
  <si>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</si>
  <si>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</si>
  <si>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</si>
  <si>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</si>
  <si>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</si>
  <si>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</si>
  <si>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</si>
  <si>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</si>
  <si>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</si>
  <si>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</si>
  <si>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</si>
  <si>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</si>
  <si>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</si>
  <si>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</si>
  <si>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</si>
  <si>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</si>
  <si>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</si>
  <si>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</si>
  <si>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</si>
  <si>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</si>
  <si>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</si>
  <si>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</si>
  <si>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</si>
  <si>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</si>
  <si>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</si>
  <si>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</si>
  <si>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</si>
  <si>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</si>
  <si>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</si>
  <si>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</si>
  <si>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</si>
  <si>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</si>
  <si>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</si>
  <si>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</si>
  <si>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</si>
  <si>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</si>
  <si>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</si>
  <si>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</si>
  <si>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</si>
  <si>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</si>
  <si>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</si>
  <si>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</si>
  <si>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</si>
  <si>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</si>
  <si>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</si>
  <si>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</si>
  <si>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</si>
  <si>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</si>
  <si>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</si>
  <si>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</si>
  <si>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</si>
  <si>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</si>
  <si>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</si>
  <si>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</si>
  <si>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</si>
  <si>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</si>
  <si>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</si>
  <si>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</si>
  <si>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</si>
  <si>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</si>
  <si>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</si>
  <si>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</si>
  <si>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</si>
  <si>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</si>
  <si>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</si>
  <si>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</si>
  <si>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</si>
  <si>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</si>
  <si>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</si>
  <si>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</si>
  <si>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</si>
  <si>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</si>
  <si>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</si>
  <si>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</si>
  <si>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</si>
  <si>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</si>
  <si>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</si>
  <si>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</si>
  <si>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</si>
  <si>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</si>
  <si>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</si>
  <si>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</si>
  <si>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</si>
  <si>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</si>
  <si>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</si>
  <si>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</si>
  <si>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</si>
  <si>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</si>
  <si>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</si>
  <si>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</si>
  <si>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</si>
  <si>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</si>
  <si>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</si>
  <si>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</si>
  <si>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</si>
  <si>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</si>
  <si>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</si>
  <si>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</si>
  <si>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</si>
  <si>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</si>
  <si>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</si>
  <si>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</si>
  <si>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</si>
  <si>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</si>
  <si>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</si>
  <si>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</si>
  <si>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</si>
  <si>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</si>
  <si>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</si>
  <si>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</si>
  <si>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</si>
  <si>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</si>
  <si>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</si>
  <si>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</si>
  <si>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</si>
  <si>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</si>
  <si>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</si>
  <si>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</si>
  <si>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</si>
  <si>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</si>
  <si>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</si>
  <si>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</si>
  <si>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</si>
  <si>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</si>
  <si>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</si>
  <si>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</si>
  <si>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</si>
  <si>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</si>
  <si>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</si>
  <si>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</si>
  <si>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</si>
  <si>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</si>
  <si>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</si>
  <si>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</si>
  <si>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</si>
  <si>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</si>
  <si>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</si>
  <si>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</si>
  <si>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</si>
  <si>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</si>
  <si>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</si>
  <si>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</si>
  <si>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</si>
  <si>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</si>
  <si>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</si>
  <si>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</si>
  <si>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</si>
  <si>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</si>
  <si>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</si>
  <si>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</si>
  <si>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</si>
  <si>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</si>
  <si>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</si>
  <si>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</si>
  <si>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</si>
  <si>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</si>
  <si>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</si>
  <si>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</si>
  <si>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</si>
  <si>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</si>
  <si>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</si>
  <si>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</si>
  <si>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</si>
  <si>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</si>
  <si>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</si>
  <si>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</si>
  <si>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</si>
  <si>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</si>
  <si>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</si>
  <si>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</si>
  <si>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</si>
  <si>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</si>
  <si>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</si>
  <si>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</si>
  <si>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</si>
  <si>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</si>
  <si>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</si>
  <si>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</si>
  <si>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</si>
  <si>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</si>
  <si>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</si>
  <si>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</si>
  <si>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</si>
  <si>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</si>
  <si>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</si>
  <si>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</si>
  <si>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</si>
  <si>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</si>
  <si>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</si>
  <si>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</si>
  <si>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</si>
  <si>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</si>
  <si>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</si>
  <si>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</si>
  <si>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</si>
  <si>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</si>
  <si>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</si>
  <si>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</si>
  <si>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</si>
  <si>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</si>
  <si>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</si>
  <si>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</si>
  <si>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</si>
  <si>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</si>
  <si>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</si>
  <si>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</si>
  <si>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</si>
  <si>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</si>
  <si>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</si>
  <si>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</si>
  <si>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</si>
  <si>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</si>
  <si>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</si>
  <si>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</si>
  <si>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</si>
  <si>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</si>
  <si>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</si>
  <si>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</si>
  <si>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</si>
  <si>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</si>
  <si>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</si>
  <si>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</si>
  <si>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</si>
  <si>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</si>
  <si>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</si>
  <si>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</si>
  <si>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</si>
  <si>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</si>
  <si>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</si>
  <si>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</si>
  <si>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</si>
  <si>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</si>
  <si>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</si>
  <si>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</si>
  <si>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</si>
  <si>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</si>
  <si>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</si>
  <si>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</si>
  <si>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</si>
  <si>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</si>
  <si>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</si>
  <si>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</si>
  <si>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</si>
  <si>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</si>
  <si>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</si>
  <si>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</si>
  <si>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</si>
  <si>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</si>
  <si>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</si>
  <si>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</si>
  <si>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</si>
  <si>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</si>
  <si>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</si>
  <si>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</si>
  <si>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</si>
  <si>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</si>
  <si>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</si>
  <si>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</si>
  <si>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</si>
  <si>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</si>
  <si>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</si>
  <si>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</si>
  <si>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</si>
  <si>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</si>
  <si>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</si>
  <si>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</si>
  <si>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</si>
  <si>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</si>
  <si>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</si>
  <si>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</si>
  <si>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</si>
  <si>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</si>
  <si>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</si>
  <si>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</si>
  <si>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</si>
  <si>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</si>
  <si>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</si>
  <si>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</si>
  <si>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</si>
  <si>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</si>
  <si>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</si>
  <si>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</si>
  <si>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</si>
  <si>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</si>
  <si>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</si>
  <si>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</si>
  <si>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</si>
  <si>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</si>
  <si>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</si>
  <si>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</si>
  <si>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</si>
  <si>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</si>
  <si>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</si>
  <si>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</si>
  <si>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</si>
  <si>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</si>
  <si>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</si>
  <si>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</si>
  <si>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</si>
  <si>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</si>
  <si>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</si>
  <si>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</si>
  <si>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</si>
  <si>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</si>
  <si>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</si>
  <si>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</si>
  <si>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</si>
  <si>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</si>
  <si>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</si>
  <si>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</si>
  <si>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</si>
  <si>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</si>
  <si>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</si>
  <si>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</si>
  <si>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</si>
  <si>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</si>
  <si>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</si>
  <si>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</si>
  <si>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</si>
  <si>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</si>
  <si>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</si>
  <si>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</si>
  <si>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</si>
  <si>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</si>
  <si>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</si>
  <si>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</si>
  <si>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</si>
  <si>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</si>
  <si>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</si>
  <si>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</si>
  <si>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</si>
  <si>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</si>
  <si>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</si>
  <si>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</si>
  <si>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</si>
  <si>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</si>
  <si>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</si>
  <si>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</si>
  <si>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</si>
  <si>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</si>
  <si>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</si>
  <si>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</si>
  <si>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</si>
  <si>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</si>
  <si>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</si>
  <si>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</si>
  <si>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</si>
  <si>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</si>
  <si>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</si>
  <si>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</si>
  <si>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</si>
  <si>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</si>
  <si>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</si>
  <si>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</si>
  <si>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</si>
  <si>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</si>
  <si>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</si>
  <si>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</si>
  <si>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</si>
  <si>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</si>
  <si>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</si>
  <si>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</si>
  <si>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</si>
  <si>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</si>
  <si>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</si>
  <si>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</si>
  <si>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</si>
  <si>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</si>
  <si>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</si>
  <si>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</si>
  <si>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</si>
  <si>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</si>
  <si>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</si>
  <si>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</si>
  <si>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</si>
  <si>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</si>
  <si>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</si>
  <si>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</si>
  <si>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</si>
  <si>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</si>
  <si>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</si>
  <si>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</si>
  <si>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</si>
  <si>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</si>
  <si>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</si>
  <si>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</si>
  <si>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</si>
  <si>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</si>
  <si>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</si>
  <si>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</si>
  <si>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</si>
  <si>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</si>
  <si>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</si>
  <si>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</si>
  <si>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</si>
  <si>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</si>
  <si>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</si>
  <si>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</si>
  <si>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</si>
  <si>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</si>
  <si>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</si>
  <si>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</si>
  <si>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</si>
  <si>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</si>
  <si>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</si>
  <si>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</si>
  <si>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</si>
  <si>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</si>
  <si>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</si>
  <si>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</si>
  <si>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</si>
  <si>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</si>
  <si>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</si>
  <si>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</si>
  <si>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</si>
  <si>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</si>
  <si>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</si>
  <si>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</si>
  <si>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</si>
  <si>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</si>
  <si>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</si>
  <si>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</si>
  <si>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</si>
  <si>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</si>
  <si>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</si>
  <si>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</si>
  <si>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</si>
  <si>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</si>
  <si>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</si>
  <si>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</si>
  <si>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</si>
  <si>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</si>
  <si>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</si>
  <si>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</si>
  <si>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</si>
  <si>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</si>
  <si>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</si>
  <si>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</si>
  <si>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</si>
  <si>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</si>
  <si>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</si>
  <si>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</si>
  <si>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</si>
  <si>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</si>
  <si>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</si>
  <si>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</si>
  <si>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</si>
  <si>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</si>
  <si>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</si>
  <si>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</si>
  <si>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</si>
  <si>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</si>
  <si>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</si>
  <si>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</si>
  <si>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</si>
  <si>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</si>
  <si>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</si>
  <si>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</si>
  <si>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</si>
  <si>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</si>
  <si>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</si>
  <si>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</si>
  <si>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</si>
  <si>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</si>
  <si>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</si>
  <si>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</si>
  <si>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</si>
  <si>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</si>
  <si>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</si>
  <si>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</si>
  <si>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</si>
  <si>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</si>
  <si>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</si>
  <si>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</si>
  <si>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</si>
  <si>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</si>
  <si>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</si>
  <si>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</si>
  <si>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</si>
  <si>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</si>
  <si>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</si>
  <si>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</si>
  <si>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</si>
  <si>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</si>
  <si>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</si>
  <si>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</si>
  <si>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</si>
  <si>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</si>
  <si>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</si>
  <si>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</si>
  <si>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</si>
  <si>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</si>
  <si>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</si>
  <si>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</si>
  <si>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</si>
  <si>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</si>
  <si>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</si>
  <si>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</si>
  <si>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</si>
  <si>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</si>
  <si>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</si>
  <si>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</si>
  <si>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</si>
  <si>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</si>
  <si>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</si>
  <si>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</si>
  <si>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</si>
  <si>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</si>
  <si>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</si>
  <si>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</si>
  <si>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</si>
  <si>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</si>
  <si>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</si>
  <si>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</si>
  <si>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</si>
  <si>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</si>
  <si>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</si>
  <si>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</si>
  <si>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</si>
  <si>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</si>
  <si>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</si>
  <si>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</si>
  <si>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</si>
  <si>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</si>
  <si>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</si>
  <si>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</si>
  <si>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</si>
  <si>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</si>
  <si>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</si>
  <si>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</si>
  <si>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</si>
  <si>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</si>
  <si>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</si>
  <si>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</si>
  <si>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</si>
  <si>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</si>
  <si>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</si>
  <si>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</si>
  <si>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</si>
  <si>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</si>
  <si>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</si>
  <si>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</si>
  <si>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</si>
  <si>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</si>
  <si>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</si>
  <si>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</si>
  <si>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</si>
  <si>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</si>
  <si>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</si>
  <si>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</si>
  <si>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</si>
  <si>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</si>
  <si>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</si>
  <si>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</si>
  <si>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</si>
  <si>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</si>
  <si>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</si>
  <si>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</si>
  <si>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</si>
  <si>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</si>
  <si>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</si>
  <si>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</si>
  <si>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</si>
  <si>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</si>
  <si>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</si>
  <si>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</si>
  <si>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</si>
  <si>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</si>
  <si>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</si>
  <si>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</si>
  <si>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</si>
  <si>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</si>
  <si>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</si>
  <si>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</si>
  <si>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</si>
  <si>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</si>
  <si>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</si>
  <si>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</si>
  <si>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</si>
  <si>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</si>
  <si>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</si>
  <si>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</si>
  <si>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</si>
  <si>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</si>
  <si>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</si>
  <si>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</si>
  <si>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</si>
  <si>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</si>
  <si>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</si>
  <si>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</si>
  <si>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</si>
  <si>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</si>
  <si>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</si>
  <si>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</si>
  <si>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</si>
  <si>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</si>
  <si>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</si>
  <si>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</si>
  <si>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</si>
  <si>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</si>
  <si>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</si>
  <si>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</si>
  <si>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</si>
  <si>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</si>
  <si>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</si>
  <si>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</si>
  <si>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</si>
  <si>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</si>
  <si>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</si>
  <si>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</si>
  <si>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</si>
  <si>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</si>
  <si>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</si>
  <si>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</si>
  <si>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</si>
  <si>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</si>
  <si>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</si>
  <si>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</si>
  <si>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</si>
  <si>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</si>
  <si>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</si>
  <si>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</si>
  <si>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</si>
  <si>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</si>
  <si>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</si>
  <si>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</si>
  <si>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</si>
  <si>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</si>
  <si>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</si>
  <si>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</si>
  <si>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</si>
  <si>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</si>
  <si>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</si>
  <si>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</si>
  <si>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</si>
  <si>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</si>
  <si>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</si>
  <si>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</si>
  <si>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</si>
  <si>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</si>
  <si>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</si>
  <si>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</si>
  <si>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</si>
  <si>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</si>
  <si>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</si>
  <si>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</si>
  <si>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</si>
  <si>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</si>
  <si>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</si>
  <si>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</si>
  <si>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</si>
  <si>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</si>
  <si>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</si>
  <si>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</si>
  <si>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</si>
  <si>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</si>
  <si>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</si>
  <si>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</si>
  <si>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</si>
  <si>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</si>
  <si>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</si>
  <si>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</si>
  <si>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</si>
  <si>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</si>
  <si>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</si>
  <si>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</si>
  <si>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</si>
  <si>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</si>
  <si>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</si>
  <si>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</si>
  <si>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</si>
  <si>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</si>
  <si>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</si>
  <si>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</si>
  <si>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</si>
  <si>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</si>
  <si>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</si>
  <si>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</si>
  <si>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</si>
  <si>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</si>
  <si>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</si>
  <si>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</si>
  <si>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</si>
  <si>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</si>
  <si>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</si>
  <si>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</si>
  <si>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</si>
  <si>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</si>
  <si>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</si>
  <si>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</si>
  <si>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</si>
  <si>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</si>
  <si>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</si>
  <si>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</si>
  <si>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</si>
  <si>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</si>
  <si>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</si>
  <si>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</si>
  <si>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</si>
  <si>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</si>
  <si>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</si>
  <si>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</si>
  <si>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</si>
  <si>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</si>
  <si>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</si>
  <si>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</si>
  <si>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</si>
  <si>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</si>
  <si>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</si>
  <si>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</si>
  <si>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</si>
  <si>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</si>
  <si>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</si>
  <si>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</si>
  <si>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</si>
  <si>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</si>
  <si>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</si>
  <si>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</si>
  <si>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</si>
  <si>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</si>
  <si>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</si>
  <si>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</si>
  <si>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</si>
  <si>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</si>
  <si>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</si>
  <si>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</si>
  <si>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</si>
  <si>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</si>
  <si>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</si>
  <si>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</si>
  <si>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</si>
  <si>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</si>
  <si>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</si>
  <si>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</si>
  <si>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</si>
  <si>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</si>
  <si>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</si>
  <si>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</si>
  <si>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</si>
  <si>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</si>
  <si>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</si>
  <si>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</si>
  <si>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</si>
  <si>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</si>
  <si>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</si>
  <si>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</si>
  <si>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</si>
  <si>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</si>
  <si>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</si>
  <si>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</si>
  <si>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</si>
  <si>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</si>
  <si>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</si>
  <si>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</si>
  <si>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</si>
  <si>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</si>
  <si>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</si>
  <si>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</si>
  <si>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</si>
  <si>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</si>
  <si>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</si>
  <si>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</si>
  <si>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</si>
  <si>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</si>
  <si>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</si>
  <si>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</si>
  <si>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</si>
  <si>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</si>
  <si>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</si>
  <si>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</si>
  <si>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</si>
  <si>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</si>
  <si>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</si>
  <si>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</si>
  <si>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</si>
  <si>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</si>
  <si>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</si>
  <si>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</si>
  <si>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</si>
  <si>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</si>
  <si>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</si>
  <si>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</si>
  <si>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</si>
  <si>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</si>
  <si>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</si>
  <si>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</si>
  <si>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</si>
  <si>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</si>
  <si>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</si>
  <si>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</si>
  <si>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</si>
  <si>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</si>
  <si>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</si>
  <si>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</si>
  <si>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</si>
  <si>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</si>
  <si>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</si>
  <si>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</si>
  <si>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</si>
  <si>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</si>
  <si>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</si>
  <si>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</si>
  <si>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</si>
  <si>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</si>
  <si>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</si>
  <si>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</si>
  <si>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</si>
  <si>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</si>
  <si>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</si>
  <si>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</si>
  <si>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</si>
  <si>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</si>
  <si>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</si>
  <si>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</si>
  <si>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</si>
  <si>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</si>
  <si>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</si>
  <si>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</si>
  <si>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</si>
  <si>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</si>
  <si>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</si>
  <si>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</si>
  <si>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</si>
  <si>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</si>
  <si>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</si>
  <si>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</si>
  <si>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</si>
  <si>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</si>
  <si>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</si>
  <si>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</si>
  <si>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</si>
  <si>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</si>
  <si>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</si>
  <si>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</si>
  <si>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</si>
  <si>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</si>
  <si>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</si>
  <si>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</si>
  <si>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</si>
  <si>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</si>
  <si>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</si>
  <si>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</si>
  <si>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</si>
  <si>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</si>
  <si>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</si>
  <si>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</si>
  <si>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</si>
  <si>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</si>
  <si>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</si>
  <si>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</si>
  <si>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</si>
  <si>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</si>
  <si>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</si>
  <si>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</si>
  <si>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</si>
  <si>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</si>
  <si>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</si>
  <si>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</si>
  <si>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</si>
  <si>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</si>
  <si>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</si>
  <si>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</si>
  <si>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</si>
  <si>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</si>
  <si>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</si>
  <si>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</si>
  <si>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</si>
  <si>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</si>
  <si>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</si>
  <si>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</si>
  <si>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</si>
  <si>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</si>
  <si>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</si>
  <si>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</si>
  <si>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</si>
  <si>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</si>
  <si>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</si>
  <si>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</si>
  <si>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</si>
  <si>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</si>
  <si>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</si>
  <si>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</si>
  <si>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</si>
  <si>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</si>
  <si>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</si>
  <si>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</si>
  <si>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</si>
  <si>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</si>
  <si>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</si>
  <si>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</si>
  <si>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</si>
  <si>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</si>
  <si>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</si>
  <si>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</si>
  <si>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</si>
  <si>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</si>
  <si>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</si>
  <si>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</si>
  <si>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</si>
  <si>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</si>
  <si>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</si>
  <si>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</si>
  <si>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</si>
  <si>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</si>
  <si>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</si>
  <si>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</si>
  <si>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</si>
  <si>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</si>
  <si>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</si>
  <si>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</si>
  <si>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</si>
  <si>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</si>
  <si>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</si>
  <si>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</si>
  <si>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</si>
  <si>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</si>
  <si>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</si>
  <si>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</si>
  <si>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</si>
  <si>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</si>
  <si>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</si>
  <si>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</si>
  <si>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</si>
  <si>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</si>
  <si>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</si>
  <si>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</si>
  <si>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</si>
  <si>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</si>
  <si>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</si>
  <si>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</si>
  <si>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</si>
  <si>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</si>
  <si>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</si>
  <si>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</si>
  <si>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</si>
  <si>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</si>
  <si>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</si>
  <si>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</si>
  <si>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</si>
  <si>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</si>
  <si>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</si>
  <si>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</si>
  <si>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</si>
  <si>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</si>
  <si>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</si>
  <si>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</si>
  <si>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</si>
  <si>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</si>
  <si>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</si>
  <si>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</si>
  <si>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</si>
  <si>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</si>
  <si>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</si>
  <si>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</si>
  <si>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</si>
  <si>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</si>
  <si>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</si>
  <si>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</si>
  <si>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</si>
  <si>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</si>
  <si>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</si>
  <si>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</si>
  <si>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</si>
  <si>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</si>
  <si>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</si>
  <si>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</si>
  <si>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</si>
  <si>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</si>
  <si>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</si>
  <si>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</si>
  <si>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</si>
  <si>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</si>
  <si>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</si>
  <si>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</si>
  <si>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</si>
  <si>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</si>
  <si>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</si>
  <si>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</si>
  <si>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</si>
  <si>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</si>
  <si>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</si>
  <si>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</si>
  <si>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</si>
  <si>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</si>
  <si>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</si>
  <si>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</si>
  <si>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</si>
  <si>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</si>
  <si>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</si>
  <si>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</si>
  <si>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</si>
  <si>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</si>
  <si>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</si>
  <si>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</si>
  <si>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</si>
  <si>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</si>
  <si>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</si>
  <si>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</si>
  <si>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</si>
  <si>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</si>
  <si>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</si>
  <si>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</si>
  <si>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</si>
  <si>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</si>
  <si>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</si>
  <si>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</si>
  <si>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</si>
  <si>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</si>
  <si>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</si>
  <si>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</si>
  <si>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</si>
  <si>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</si>
  <si>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</si>
  <si>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</si>
  <si>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</si>
  <si>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</si>
  <si>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</si>
  <si>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</si>
  <si>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</si>
  <si>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</si>
  <si>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</si>
  <si>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</si>
  <si>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</si>
  <si>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</si>
  <si>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</si>
  <si>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</si>
  <si>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</si>
  <si>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</si>
  <si>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</si>
  <si>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</si>
  <si>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</si>
  <si>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</si>
  <si>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</si>
  <si>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</si>
  <si>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</si>
  <si>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</si>
  <si>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</si>
  <si>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</si>
  <si>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</si>
  <si>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</si>
  <si>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</si>
  <si>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</si>
  <si>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</si>
  <si>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</si>
  <si>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</si>
  <si>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</si>
  <si>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</si>
  <si>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</si>
  <si>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</si>
  <si>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</si>
  <si>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</si>
  <si>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</si>
  <si>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</si>
  <si>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</si>
  <si>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</si>
  <si>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</si>
  <si>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</si>
  <si>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</si>
  <si>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</si>
  <si>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</si>
  <si>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</si>
  <si>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</si>
  <si>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</si>
  <si>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</si>
  <si>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</si>
  <si>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</si>
  <si>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</si>
  <si>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</si>
  <si>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</si>
  <si>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</si>
  <si>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</si>
  <si>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</si>
  <si>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</si>
  <si>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</si>
  <si>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</si>
  <si>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</si>
  <si>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</si>
  <si>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</si>
  <si>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</si>
  <si>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</si>
  <si>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</si>
  <si>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</si>
  <si>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</si>
  <si>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</si>
  <si>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</si>
  <si>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</si>
  <si>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</si>
  <si>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</si>
  <si>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</si>
  <si>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</si>
  <si>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</si>
  <si>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</si>
  <si>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</si>
  <si>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</si>
  <si>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</si>
  <si>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</si>
  <si>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</si>
  <si>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</si>
  <si>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</si>
  <si>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</si>
  <si>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</si>
  <si>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</si>
  <si>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</si>
  <si>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</si>
  <si>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</si>
  <si>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</si>
  <si>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</si>
  <si>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</si>
  <si>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</si>
  <si>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</si>
  <si>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</si>
  <si>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</si>
  <si>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</si>
  <si>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</si>
  <si>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</si>
  <si>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</si>
  <si>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</si>
  <si>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</si>
  <si>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</si>
  <si>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</si>
  <si>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</si>
  <si>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</si>
  <si>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</si>
  <si>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</si>
  <si>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</si>
  <si>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</si>
  <si>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</si>
  <si>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</si>
  <si>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</si>
  <si>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</si>
  <si>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</si>
  <si>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</si>
  <si>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</si>
  <si>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</si>
  <si>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</si>
  <si>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</si>
  <si>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</si>
  <si>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</si>
  <si>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</si>
  <si>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</si>
  <si>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</si>
  <si>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</si>
  <si>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</si>
  <si>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</si>
  <si>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</si>
  <si>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</si>
  <si>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</si>
  <si>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</si>
  <si>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</si>
  <si>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</si>
  <si>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</si>
  <si>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</si>
  <si>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</si>
  <si>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</si>
  <si>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</si>
  <si>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</si>
  <si>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</si>
  <si>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</si>
  <si>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</si>
  <si>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</si>
  <si>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</si>
  <si>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</si>
  <si>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</si>
  <si>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</si>
  <si>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</si>
  <si>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</si>
  <si>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</si>
  <si>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</si>
  <si>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</si>
  <si>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</si>
  <si>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</si>
  <si>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</si>
  <si>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</si>
  <si>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</si>
  <si>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</si>
  <si>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</si>
  <si>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</si>
  <si>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</si>
  <si>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</si>
  <si>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</si>
  <si>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</si>
  <si>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</si>
  <si>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</si>
  <si>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</si>
  <si>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</si>
  <si>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</si>
  <si>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</si>
  <si>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</si>
  <si>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</si>
  <si>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</si>
  <si>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</si>
  <si>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</si>
  <si>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</si>
  <si>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</si>
  <si>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</si>
  <si>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</si>
  <si>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</si>
  <si>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</si>
  <si>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</si>
  <si>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</si>
  <si>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</si>
  <si>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</si>
  <si>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</si>
  <si>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</si>
  <si>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</si>
  <si>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</si>
  <si>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</si>
  <si>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</si>
  <si>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</si>
  <si>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</si>
  <si>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</si>
  <si>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</si>
  <si>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</si>
  <si>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</si>
  <si>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</si>
  <si>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</si>
  <si>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</si>
  <si>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</si>
  <si>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</si>
  <si>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</si>
  <si>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</si>
  <si>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</si>
  <si>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</si>
  <si>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</si>
  <si>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</si>
  <si>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</si>
  <si>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</si>
  <si>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</si>
  <si>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</si>
  <si>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</si>
  <si>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</si>
  <si>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</si>
  <si>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</si>
  <si>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</si>
  <si>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</si>
  <si>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</si>
  <si>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</si>
  <si>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</si>
  <si>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</si>
  <si>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</si>
  <si>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</si>
  <si>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</si>
  <si>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</si>
  <si>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</si>
  <si>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</si>
  <si>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</si>
  <si>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</si>
  <si>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</si>
  <si>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</si>
  <si>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</si>
  <si>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</si>
  <si>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</si>
  <si>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</si>
  <si>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</si>
  <si>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</si>
  <si>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</si>
  <si>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</si>
  <si>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</si>
  <si>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</si>
  <si>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</si>
  <si>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</si>
  <si>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</si>
  <si>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</si>
  <si>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</si>
  <si>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</si>
  <si>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</si>
  <si>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</si>
  <si>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</si>
  <si>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</si>
  <si>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</si>
  <si>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</si>
  <si>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</si>
  <si>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</si>
  <si>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</si>
  <si>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</si>
  <si>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</si>
  <si>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</si>
  <si>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</si>
  <si>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</si>
  <si>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</si>
  <si>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</si>
  <si>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</si>
  <si>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</si>
  <si>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</si>
  <si>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</si>
  <si>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</si>
  <si>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</si>
  <si>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</si>
  <si>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</si>
  <si>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</si>
  <si>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</si>
  <si>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</si>
  <si>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</si>
  <si>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</si>
  <si>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</si>
  <si>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</si>
  <si>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</si>
  <si>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</si>
  <si>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</si>
  <si>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</si>
  <si>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</si>
  <si>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</si>
  <si>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</si>
  <si>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</si>
  <si>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</si>
  <si>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</si>
  <si>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</si>
  <si>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</si>
  <si>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</si>
  <si>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</si>
  <si>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</si>
  <si>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</si>
  <si>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</si>
  <si>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</si>
  <si>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</si>
  <si>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</si>
  <si>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</si>
  <si>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</si>
  <si>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</si>
  <si>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</si>
  <si>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</si>
  <si>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</si>
  <si>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</si>
  <si>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</si>
  <si>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</si>
  <si>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</si>
  <si>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</si>
  <si>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</si>
  <si>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</si>
  <si>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</si>
  <si>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</si>
  <si>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</si>
  <si>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</si>
  <si>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</si>
  <si>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</si>
  <si>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</si>
  <si>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</si>
  <si>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</si>
  <si>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</si>
  <si>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</si>
  <si>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</si>
  <si>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</si>
  <si>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</si>
  <si>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</si>
  <si>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</si>
  <si>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</si>
  <si>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</si>
  <si>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</si>
  <si>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</si>
  <si>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</si>
  <si>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</si>
  <si>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</si>
  <si>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</si>
  <si>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</si>
  <si>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</si>
  <si>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</si>
  <si>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</si>
  <si>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</si>
  <si>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</si>
  <si>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</si>
  <si>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</si>
  <si>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</si>
  <si>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</si>
  <si>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</si>
  <si>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</si>
  <si>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</si>
  <si>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</si>
  <si>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</si>
  <si>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</si>
  <si>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</si>
  <si>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</si>
  <si>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</si>
  <si>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</si>
  <si>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</si>
  <si>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</si>
  <si>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</si>
  <si>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</si>
  <si>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</si>
  <si>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</si>
  <si>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</si>
  <si>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</si>
  <si>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</si>
  <si>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</si>
  <si>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</si>
  <si>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</si>
  <si>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</si>
  <si>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</si>
  <si>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</si>
  <si>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</si>
  <si>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</si>
  <si>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</si>
  <si>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</si>
  <si>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</si>
  <si>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</si>
  <si>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</si>
  <si>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</si>
  <si>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</si>
  <si>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</si>
  <si>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</si>
  <si>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</si>
  <si>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</si>
  <si>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</si>
  <si>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</si>
  <si>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</si>
  <si>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</si>
  <si>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</si>
  <si>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</si>
  <si>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</si>
  <si>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</si>
  <si>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</si>
  <si>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</si>
  <si>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</si>
  <si>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</si>
  <si>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</si>
  <si>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</si>
  <si>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</si>
  <si>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</si>
  <si>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</si>
  <si>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</si>
  <si>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</si>
  <si>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</si>
  <si>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</si>
  <si>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</si>
  <si>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</si>
  <si>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</si>
  <si>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</si>
  <si>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</si>
  <si>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</si>
  <si>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</si>
  <si>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</si>
  <si>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</si>
  <si>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</si>
  <si>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</si>
  <si>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</si>
  <si>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</si>
  <si>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</si>
  <si>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</si>
  <si>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</si>
  <si>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</si>
  <si>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</si>
  <si>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</si>
  <si>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</si>
  <si>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</si>
  <si>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</si>
  <si>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</si>
  <si>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</si>
  <si>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</si>
  <si>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</si>
  <si>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</si>
  <si>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</si>
  <si>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</si>
  <si>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</si>
  <si>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</si>
  <si>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</si>
  <si>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</si>
  <si>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</si>
  <si>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</si>
  <si>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</si>
  <si>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</si>
  <si>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</si>
  <si>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</si>
  <si>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</si>
  <si>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</si>
  <si>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</si>
  <si>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</si>
  <si>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</si>
  <si>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</si>
  <si>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</si>
  <si>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</si>
  <si>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</si>
  <si>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</si>
  <si>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</si>
  <si>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</si>
  <si>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</si>
  <si>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</si>
  <si>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</si>
  <si>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</si>
  <si>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</si>
  <si>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</si>
  <si>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</si>
  <si>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</si>
  <si>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</si>
  <si>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</si>
  <si>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</si>
  <si>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</si>
  <si>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</si>
  <si>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</si>
  <si>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</si>
  <si>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</si>
  <si>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</si>
  <si>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</si>
  <si>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</si>
  <si>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</si>
  <si>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</si>
  <si>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</si>
  <si>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</si>
  <si>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</si>
  <si>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</si>
  <si>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</si>
  <si>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</si>
  <si>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</si>
  <si>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</si>
  <si>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</si>
  <si>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</si>
  <si>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</si>
  <si>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</si>
  <si>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</si>
  <si>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</si>
  <si>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</si>
  <si>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</si>
  <si>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</si>
  <si>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</si>
  <si>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</si>
  <si>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</si>
  <si>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</si>
  <si>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</si>
  <si>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</si>
  <si>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</si>
  <si>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</si>
  <si>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</si>
  <si>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</si>
  <si>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</si>
  <si>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</si>
  <si>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</si>
  <si>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</si>
  <si>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</si>
  <si>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</si>
  <si>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</si>
  <si>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</si>
  <si>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</si>
  <si>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</si>
  <si>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</si>
  <si>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</si>
  <si>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</si>
  <si>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</si>
  <si>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</si>
  <si>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</si>
  <si>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</si>
  <si>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</si>
  <si>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</si>
  <si>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</si>
  <si>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</si>
  <si>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</si>
  <si>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</si>
  <si>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</si>
  <si>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</si>
  <si>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</si>
  <si>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</si>
  <si>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</si>
  <si>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</si>
  <si>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</si>
  <si>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</si>
  <si>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</si>
  <si>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</si>
  <si>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</si>
  <si>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</si>
  <si>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</si>
  <si>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</si>
  <si>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</si>
  <si>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</si>
  <si>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</si>
  <si>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</si>
  <si>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</si>
  <si>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</si>
  <si>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</si>
  <si>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</si>
  <si>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</si>
  <si>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</si>
  <si>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</si>
  <si>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</si>
  <si>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</si>
  <si>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</si>
  <si>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</si>
  <si>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</si>
  <si>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</si>
  <si>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</si>
  <si>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</si>
  <si>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</si>
  <si>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</si>
  <si>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</si>
  <si>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</si>
  <si>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</si>
  <si>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</si>
  <si>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</si>
  <si>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</si>
  <si>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</si>
  <si>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</si>
  <si>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</si>
  <si>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</si>
  <si>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</si>
  <si>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</si>
  <si>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</si>
  <si>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</si>
  <si>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</si>
  <si>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</si>
  <si>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</si>
  <si>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</si>
  <si>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</si>
  <si>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</si>
  <si>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</si>
  <si>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</si>
  <si>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</si>
  <si>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</si>
  <si>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</si>
  <si>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</si>
  <si>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</si>
  <si>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</si>
  <si>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</si>
  <si>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</si>
  <si>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</si>
  <si>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</si>
  <si>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</si>
  <si>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</si>
  <si>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</si>
  <si>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</si>
  <si>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</si>
  <si>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</si>
  <si>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</si>
  <si>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</si>
  <si>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</si>
  <si>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</si>
  <si>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</si>
  <si>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</si>
  <si>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</si>
  <si>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</si>
  <si>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</si>
  <si>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</si>
  <si>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</si>
  <si>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</si>
  <si>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</si>
  <si>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</si>
  <si>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</si>
  <si>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</si>
  <si>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</si>
  <si>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</si>
  <si>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</si>
  <si>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</si>
  <si>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</si>
  <si>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</si>
  <si>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</si>
  <si>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</si>
  <si>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</si>
  <si>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</si>
  <si>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</si>
  <si>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</si>
  <si>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</si>
  <si>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</si>
  <si>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</si>
  <si>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</si>
  <si>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</si>
  <si>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</si>
  <si>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</si>
  <si>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</si>
  <si>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</si>
  <si>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</si>
  <si>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</si>
  <si>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</si>
  <si>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</si>
  <si>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</si>
  <si>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</si>
  <si>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</si>
  <si>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</si>
  <si>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</si>
  <si>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</si>
  <si>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</si>
  <si>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</si>
  <si>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</si>
  <si>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</si>
  <si>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</si>
  <si>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</si>
  <si>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</si>
  <si>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</si>
  <si>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</si>
  <si>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</si>
  <si>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</si>
  <si>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</si>
  <si>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</si>
  <si>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</si>
  <si>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</si>
  <si>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</si>
  <si>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</si>
  <si>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</si>
  <si>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</si>
  <si>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</si>
  <si>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</si>
  <si>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</si>
  <si>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</si>
  <si>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</si>
  <si>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</si>
  <si>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</si>
  <si>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</si>
  <si>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</si>
  <si>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</si>
  <si>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</si>
  <si>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</si>
  <si>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</si>
  <si>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</si>
  <si>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</si>
  <si>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</si>
  <si>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</si>
  <si>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</si>
  <si>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</si>
  <si>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</si>
  <si>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</si>
  <si>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</si>
  <si>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</si>
  <si>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</si>
  <si>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</si>
  <si>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</si>
  <si>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</si>
  <si>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</si>
  <si>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</si>
  <si>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</si>
  <si>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</si>
  <si>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</si>
  <si>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</si>
  <si>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</si>
  <si>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</si>
  <si>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</si>
  <si>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</si>
  <si>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</si>
  <si>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</si>
  <si>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</si>
  <si>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</si>
  <si>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</si>
  <si>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</si>
  <si>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</si>
  <si>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</si>
  <si>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</si>
  <si>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</si>
  <si>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</si>
  <si>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</si>
  <si>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</si>
  <si>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</si>
  <si>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</si>
  <si>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</si>
  <si>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</si>
  <si>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</si>
  <si>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</si>
  <si>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</si>
  <si>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</si>
  <si>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</si>
  <si>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</si>
  <si>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</si>
  <si>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</si>
  <si>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</si>
  <si>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</si>
  <si>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</si>
  <si>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</si>
  <si>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</si>
  <si>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</si>
  <si>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</si>
  <si>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</si>
  <si>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</si>
  <si>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</si>
  <si>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</si>
  <si>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</si>
  <si>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</si>
  <si>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</si>
  <si>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</si>
  <si>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</si>
  <si>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</si>
  <si>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</si>
  <si>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</si>
  <si>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</si>
  <si>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</si>
  <si>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</si>
  <si>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</si>
  <si>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</si>
  <si>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</si>
  <si>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</si>
  <si>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</si>
  <si>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</si>
  <si>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</si>
  <si>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</si>
  <si>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</si>
  <si>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</si>
  <si>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</si>
  <si>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</si>
  <si>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</si>
  <si>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</si>
  <si>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</si>
  <si>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</si>
  <si>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</si>
  <si>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</si>
  <si>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</si>
  <si>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</si>
  <si>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</si>
  <si>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</si>
  <si>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</si>
  <si>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</si>
  <si>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</si>
  <si>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</si>
  <si>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</si>
  <si>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</si>
  <si>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</si>
  <si>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</si>
  <si>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</si>
  <si>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</si>
  <si>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</si>
  <si>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</si>
  <si>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</si>
  <si>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</si>
  <si>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</si>
  <si>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</si>
  <si>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</si>
  <si>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</si>
  <si>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</si>
  <si>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</si>
  <si>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</si>
  <si>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</si>
  <si>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</si>
  <si>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</si>
  <si>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</si>
  <si>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</si>
  <si>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</si>
  <si>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</si>
  <si>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</si>
  <si>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</si>
  <si>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</si>
  <si>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</si>
  <si>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</si>
  <si>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</si>
  <si>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</si>
  <si>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</si>
  <si>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</si>
  <si>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</si>
  <si>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</si>
  <si>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</si>
  <si>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</si>
  <si>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</si>
  <si>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</si>
  <si>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</si>
  <si>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</si>
  <si>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</si>
  <si>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</si>
  <si>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</si>
  <si>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</si>
  <si>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</si>
  <si>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</si>
  <si>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</si>
  <si>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</si>
  <si>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</si>
  <si>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</si>
  <si>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</si>
  <si>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</si>
  <si>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</si>
  <si>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</si>
  <si>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</si>
  <si>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</si>
  <si>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</si>
  <si>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</si>
  <si>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</si>
  <si>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</si>
  <si>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</si>
  <si>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</si>
  <si>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</si>
  <si>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</si>
  <si>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</si>
  <si>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</si>
  <si>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</si>
  <si>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</si>
  <si>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</si>
  <si>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</si>
  <si>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</si>
  <si>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</si>
  <si>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</si>
  <si>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</si>
  <si>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</si>
  <si>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</si>
  <si>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</si>
  <si>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</si>
  <si>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</si>
  <si>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</si>
  <si>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</si>
  <si>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</si>
  <si>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</si>
  <si>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</si>
  <si>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</si>
  <si>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</si>
  <si>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</si>
  <si>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</si>
  <si>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</si>
  <si>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</si>
  <si>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</si>
  <si>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</si>
  <si>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</si>
  <si>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</si>
  <si>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</si>
  <si>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</si>
  <si>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</si>
  <si>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</si>
  <si>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</si>
  <si>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</si>
  <si>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</si>
  <si>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</si>
  <si>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</si>
  <si>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</si>
  <si>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</si>
  <si>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</si>
  <si>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</si>
  <si>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</si>
  <si>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</si>
  <si>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</si>
  <si>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</si>
  <si>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</si>
  <si>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</si>
  <si>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</si>
  <si>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</si>
  <si>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</si>
  <si>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</si>
  <si>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</si>
  <si>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</si>
  <si>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</si>
  <si>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</si>
  <si>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</si>
  <si>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</si>
  <si>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</si>
  <si>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</si>
  <si>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</si>
  <si>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</si>
  <si>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</si>
  <si>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</si>
  <si>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</si>
  <si>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</si>
  <si>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</si>
  <si>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</si>
  <si>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</si>
  <si>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</si>
  <si>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</si>
  <si>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</si>
  <si>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</si>
  <si>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</si>
  <si>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</si>
  <si>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</si>
  <si>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</si>
  <si>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</si>
  <si>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</si>
  <si>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</si>
  <si>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</si>
  <si>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</si>
  <si>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</si>
  <si>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</si>
  <si>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</si>
  <si>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</si>
  <si>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</si>
  <si>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</si>
  <si>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</si>
  <si>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</si>
  <si>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</si>
  <si>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</si>
  <si>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</si>
  <si>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</si>
  <si>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</si>
  <si>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</si>
  <si>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</si>
  <si>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</si>
  <si>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</si>
  <si>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</si>
  <si>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</si>
  <si>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</si>
  <si>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</si>
  <si>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</si>
  <si>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</si>
  <si>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</si>
  <si>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</si>
  <si>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</si>
  <si>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</si>
  <si>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</si>
  <si>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</si>
  <si>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</si>
  <si>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</si>
  <si>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</si>
  <si>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</si>
  <si>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</si>
  <si>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</si>
  <si>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</si>
  <si>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</si>
  <si>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</si>
  <si>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</si>
  <si>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</si>
  <si>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</si>
  <si>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</si>
  <si>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</si>
  <si>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</si>
  <si>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</si>
  <si>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</si>
  <si>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</si>
  <si>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</si>
  <si>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</si>
  <si>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</si>
  <si>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</si>
  <si>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</si>
  <si>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</si>
  <si>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</si>
  <si>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</si>
  <si>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</si>
  <si>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</si>
  <si>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</si>
  <si>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</si>
  <si>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</si>
  <si>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</si>
  <si>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</si>
  <si>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</si>
  <si>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</si>
  <si>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</si>
  <si>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</si>
  <si>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</si>
  <si>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</si>
  <si>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</si>
  <si>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</si>
  <si>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</si>
  <si>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</si>
  <si>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</si>
  <si>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</si>
  <si>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</si>
  <si>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</si>
  <si>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</si>
  <si>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</si>
  <si>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</si>
  <si>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</si>
  <si>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</si>
  <si>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</si>
  <si>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</si>
  <si>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</si>
  <si>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</si>
  <si>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</si>
  <si>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</si>
  <si>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</si>
  <si>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</si>
  <si>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</si>
  <si>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</si>
  <si>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</si>
  <si>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</si>
  <si>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</si>
  <si>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</si>
  <si>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</si>
  <si>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</si>
  <si>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</si>
  <si>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</si>
  <si>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</si>
  <si>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</si>
  <si>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</si>
  <si>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</si>
  <si>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</si>
  <si>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</si>
  <si>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</si>
  <si>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</si>
  <si>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</si>
  <si>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</si>
  <si>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</si>
  <si>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</si>
  <si>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</si>
  <si>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</si>
  <si>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</si>
  <si>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</si>
  <si>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</si>
  <si>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</si>
  <si>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</si>
  <si>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</si>
  <si>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</si>
  <si>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</si>
  <si>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</si>
  <si>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</si>
  <si>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</si>
  <si>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</si>
  <si>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</si>
  <si>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</si>
  <si>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</si>
  <si>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</si>
  <si>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</si>
  <si>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</si>
  <si>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</si>
  <si>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</si>
  <si>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</si>
  <si>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</si>
  <si>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</si>
  <si>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</si>
  <si>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</si>
  <si>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</si>
  <si>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</si>
  <si>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</si>
  <si>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</si>
  <si>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</si>
  <si>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</si>
  <si>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</si>
  <si>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</si>
  <si>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</si>
  <si>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</si>
  <si>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</si>
  <si>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</si>
  <si>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</si>
  <si>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</si>
  <si>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</si>
  <si>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</si>
  <si>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</si>
  <si>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</si>
  <si>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</si>
  <si>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</si>
  <si>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</si>
  <si>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</si>
  <si>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</si>
  <si>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</si>
  <si>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</si>
  <si>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</si>
  <si>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</si>
  <si>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</si>
  <si>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</si>
  <si>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</si>
  <si>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</si>
  <si>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</si>
  <si>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</si>
  <si>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</si>
  <si>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</si>
  <si>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</si>
  <si>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</si>
  <si>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</si>
  <si>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</si>
  <si>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</si>
  <si>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</si>
  <si>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</si>
  <si>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</si>
  <si>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</si>
  <si>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</si>
  <si>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</si>
  <si>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</si>
  <si>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</si>
  <si>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</si>
  <si>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</si>
  <si>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</si>
  <si>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</si>
  <si>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</si>
  <si>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</si>
  <si>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</si>
  <si>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</si>
  <si>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</si>
  <si>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</si>
  <si>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</si>
  <si>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</si>
  <si>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</si>
  <si>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</si>
  <si>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</si>
  <si>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</si>
  <si>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</si>
  <si>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</si>
  <si>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</si>
  <si>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</si>
  <si>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</si>
  <si>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</si>
  <si>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</si>
  <si>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</si>
  <si>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</si>
  <si>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</si>
  <si>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</si>
  <si>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</si>
  <si>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</si>
  <si>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</si>
  <si>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</si>
  <si>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</si>
  <si>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</si>
  <si>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</si>
  <si>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</si>
  <si>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</si>
  <si>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</si>
  <si>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</si>
  <si>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</si>
  <si>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</si>
  <si>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</si>
  <si>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</si>
  <si>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</si>
  <si>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</si>
  <si>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</si>
  <si>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</si>
  <si>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</si>
  <si>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</si>
  <si>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</si>
  <si>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</si>
  <si>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</si>
  <si>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</si>
  <si>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</si>
  <si>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</si>
  <si>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</si>
  <si>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</si>
  <si>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</si>
  <si>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</si>
  <si>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</si>
  <si>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</si>
  <si>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</si>
  <si>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</si>
  <si>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</si>
  <si>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</si>
  <si>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</si>
  <si>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</si>
  <si>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</si>
  <si>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</si>
  <si>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</si>
  <si>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</si>
  <si>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</si>
  <si>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</si>
  <si>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</si>
  <si>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</si>
  <si>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</si>
  <si>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</si>
  <si>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</si>
  <si>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</si>
  <si>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</si>
  <si>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</si>
  <si>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</si>
  <si>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</si>
  <si>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</si>
  <si>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</si>
  <si>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</si>
  <si>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</si>
  <si>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</si>
  <si>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</si>
  <si>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</si>
  <si>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</si>
  <si>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</si>
  <si>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</si>
  <si>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</si>
  <si>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</si>
  <si>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</si>
  <si>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</si>
  <si>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</si>
  <si>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</si>
  <si>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</si>
  <si>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</si>
  <si>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</si>
  <si>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</si>
  <si>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</si>
  <si>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</si>
  <si>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</si>
  <si>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</si>
  <si>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</si>
  <si>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</si>
  <si>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</si>
  <si>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</si>
  <si>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</si>
  <si>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</si>
  <si>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</si>
  <si>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</si>
  <si>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</si>
  <si>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</si>
  <si>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</si>
  <si>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</si>
  <si>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</si>
  <si>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</si>
  <si>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</si>
  <si>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</si>
  <si>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</si>
  <si>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</si>
  <si>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</si>
  <si>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</si>
  <si>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</si>
  <si>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</si>
  <si>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</si>
  <si>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</si>
  <si>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</si>
  <si>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</si>
  <si>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</si>
  <si>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</si>
  <si>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</si>
  <si>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</si>
  <si>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</si>
  <si>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</si>
  <si>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</si>
  <si>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</si>
  <si>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</si>
  <si>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</si>
  <si>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</si>
  <si>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</si>
  <si>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</si>
  <si>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</si>
  <si>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</si>
  <si>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</si>
  <si>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</si>
  <si>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</si>
  <si>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</si>
  <si>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</si>
  <si>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</si>
  <si>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</si>
  <si>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</si>
  <si>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</si>
  <si>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</si>
  <si>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</si>
  <si>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</si>
  <si>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</si>
  <si>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</si>
  <si>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</si>
  <si>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</si>
  <si>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</si>
  <si>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</si>
  <si>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</si>
  <si>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</si>
  <si>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</si>
  <si>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</si>
  <si>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</si>
  <si>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</si>
  <si>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</si>
  <si>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</si>
  <si>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</si>
  <si>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</si>
  <si>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</si>
  <si>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</si>
  <si>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</si>
  <si>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</si>
  <si>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</si>
  <si>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</si>
  <si>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</si>
  <si>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</si>
  <si>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</si>
  <si>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</si>
  <si>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</si>
  <si>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</si>
  <si>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</si>
  <si>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</si>
  <si>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</si>
  <si>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</si>
  <si>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</si>
  <si>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</si>
  <si>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</si>
  <si>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</si>
  <si>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</si>
  <si>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</si>
  <si>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</si>
  <si>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</si>
  <si>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</si>
  <si>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</si>
  <si>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</si>
  <si>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</si>
  <si>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</si>
  <si>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</si>
  <si>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</si>
  <si>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</si>
  <si>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</si>
  <si>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</si>
  <si>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</si>
  <si>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</si>
  <si>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</si>
  <si>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</si>
  <si>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</si>
  <si>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</si>
  <si>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</si>
  <si>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</si>
  <si>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</si>
  <si>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</si>
  <si>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</si>
  <si>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</si>
  <si>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</si>
  <si>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</si>
  <si>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</si>
  <si>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</si>
  <si>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</si>
  <si>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</si>
  <si>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</si>
  <si>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</si>
  <si>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</si>
  <si>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</si>
  <si>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</si>
  <si>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</si>
  <si>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</si>
  <si>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</si>
  <si>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</si>
  <si>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</si>
  <si>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</si>
  <si>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</si>
  <si>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</si>
  <si>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</si>
  <si>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</si>
  <si>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</si>
  <si>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</si>
  <si>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</si>
  <si>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</si>
  <si>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</si>
  <si>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</si>
  <si>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</si>
  <si>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</si>
  <si>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</si>
  <si>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</si>
  <si>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</si>
  <si>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</si>
  <si>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</si>
  <si>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</si>
  <si>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</si>
  <si>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</si>
  <si>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</si>
  <si>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</si>
  <si>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</si>
  <si>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</si>
  <si>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</si>
  <si>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</si>
  <si>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</si>
  <si>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</si>
  <si>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</si>
  <si>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</si>
  <si>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</si>
  <si>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</si>
  <si>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</si>
  <si>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</si>
  <si>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</si>
  <si>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</si>
  <si>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</si>
  <si>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</si>
  <si>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</si>
  <si>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</si>
  <si>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</si>
  <si>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</si>
  <si>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</si>
  <si>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</si>
  <si>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</si>
  <si>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</si>
  <si>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</si>
  <si>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</si>
  <si>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</si>
  <si>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</si>
  <si>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</si>
  <si>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</si>
  <si>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</si>
  <si>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</si>
  <si>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</si>
  <si>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</si>
  <si>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</si>
  <si>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</si>
  <si>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</si>
  <si>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</si>
  <si>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</si>
  <si>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</si>
  <si>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</si>
  <si>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</si>
  <si>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</si>
  <si>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</si>
  <si>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</si>
  <si>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</si>
  <si>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</si>
  <si>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</si>
  <si>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</si>
  <si>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</si>
  <si>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</si>
  <si>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</si>
  <si>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</si>
  <si>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</si>
  <si>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</si>
  <si>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</si>
  <si>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</si>
  <si>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</si>
  <si>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</si>
  <si>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</si>
  <si>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</si>
  <si>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</si>
  <si>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</si>
  <si>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</si>
  <si>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</si>
  <si>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</si>
  <si>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</si>
  <si>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</si>
  <si>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</si>
  <si>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</si>
  <si>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</si>
  <si>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</si>
  <si>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</si>
  <si>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</si>
  <si>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</si>
  <si>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</si>
  <si>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</si>
  <si>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</si>
  <si>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</si>
  <si>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</si>
  <si>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</si>
  <si>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</si>
  <si>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</si>
  <si>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</si>
  <si>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</si>
  <si>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</si>
  <si>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</si>
  <si>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</si>
  <si>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</si>
  <si>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</si>
  <si>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</si>
  <si>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</si>
  <si>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</si>
  <si>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</si>
  <si>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</si>
  <si>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</si>
  <si>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</si>
  <si>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</si>
  <si>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</si>
  <si>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</si>
  <si>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</si>
  <si>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</si>
  <si>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</si>
  <si>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</si>
  <si>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</si>
  <si>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</si>
  <si>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</si>
  <si>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</si>
  <si>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</si>
  <si>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</si>
  <si>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</si>
  <si>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</si>
  <si>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</si>
  <si>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</si>
  <si>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</si>
  <si>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</si>
  <si>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</si>
  <si>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</si>
  <si>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</si>
  <si>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</si>
  <si>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</si>
  <si>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</si>
  <si>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</si>
  <si>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</si>
  <si>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</si>
  <si>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</si>
  <si>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</si>
  <si>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</si>
  <si>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</si>
  <si>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</si>
  <si>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</si>
  <si>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</si>
  <si>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</si>
  <si>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</si>
  <si>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</si>
  <si>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</si>
  <si>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</si>
  <si>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</si>
  <si>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</si>
  <si>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</si>
  <si>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</si>
  <si>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</si>
  <si>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</si>
  <si>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</si>
  <si>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</si>
  <si>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</si>
  <si>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</si>
  <si>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</si>
  <si>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</si>
  <si>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</si>
  <si>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</si>
  <si>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</si>
  <si>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</si>
  <si>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</si>
  <si>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</si>
  <si>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</si>
  <si>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</si>
  <si>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</si>
  <si>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</si>
  <si>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</si>
  <si>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</si>
  <si>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</si>
  <si>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</si>
  <si>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</si>
  <si>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</si>
  <si>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</si>
  <si>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</si>
  <si>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</si>
  <si>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</si>
  <si>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</si>
  <si>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</si>
  <si>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</si>
  <si>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</si>
  <si>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</si>
  <si>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</si>
  <si>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</si>
  <si>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</si>
  <si>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</si>
  <si>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</si>
  <si>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</si>
  <si>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</si>
  <si>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</si>
  <si>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</si>
  <si>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</si>
  <si>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</si>
  <si>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</si>
  <si>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</si>
  <si>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</si>
  <si>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</si>
  <si>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</si>
  <si>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</si>
  <si>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</si>
  <si>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</si>
  <si>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</si>
  <si>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</si>
  <si>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</si>
  <si>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</si>
  <si>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</si>
  <si>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</si>
  <si>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</si>
  <si>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</si>
  <si>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</si>
  <si>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</si>
  <si>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</si>
  <si>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</si>
  <si>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</si>
  <si>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</si>
  <si>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</si>
  <si>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</si>
  <si>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</si>
  <si>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</si>
  <si>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</si>
  <si>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</si>
  <si>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</si>
  <si>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</si>
  <si>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</si>
  <si>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</si>
  <si>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</si>
  <si>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</si>
  <si>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</si>
  <si>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</si>
  <si>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</si>
  <si>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</si>
  <si>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</si>
  <si>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</si>
  <si>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</si>
  <si>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</si>
  <si>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</si>
  <si>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</si>
  <si>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</si>
  <si>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</si>
  <si>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</si>
  <si>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</si>
  <si>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</si>
  <si>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</si>
  <si>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</si>
  <si>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</si>
  <si>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</si>
  <si>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</si>
  <si>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</si>
  <si>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</si>
  <si>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</si>
  <si>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</si>
  <si>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</si>
  <si>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</si>
  <si>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</si>
  <si>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</si>
  <si>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</si>
  <si>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</si>
  <si>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</si>
  <si>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</si>
  <si>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</si>
  <si>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</si>
  <si>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</si>
  <si>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</si>
  <si>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</si>
  <si>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</si>
  <si>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</si>
  <si>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</si>
  <si>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</si>
  <si>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</si>
  <si>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</si>
  <si>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</si>
  <si>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</si>
  <si>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</si>
  <si>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</si>
  <si>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</si>
  <si>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</si>
  <si>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</si>
  <si>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</si>
  <si>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</si>
  <si>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</si>
  <si>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</si>
  <si>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</si>
  <si>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</si>
  <si>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</si>
  <si>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</si>
  <si>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</si>
  <si>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</si>
  <si>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</si>
  <si>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</si>
  <si>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</si>
  <si>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</si>
  <si>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</si>
  <si>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</si>
  <si>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</si>
  <si>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</si>
  <si>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</si>
  <si>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</si>
  <si>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</si>
  <si>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</si>
  <si>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</si>
  <si>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</si>
  <si>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</si>
  <si>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</si>
  <si>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</si>
  <si>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</si>
  <si>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</si>
  <si>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</si>
  <si>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</si>
  <si>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</si>
  <si>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</si>
  <si>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</si>
  <si>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</si>
  <si>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</si>
  <si>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</si>
  <si>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</si>
  <si>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</si>
  <si>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</si>
  <si>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</si>
  <si>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</si>
  <si>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</si>
  <si>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</si>
  <si>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</si>
  <si>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</si>
  <si>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</si>
  <si>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</si>
  <si>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</si>
  <si>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</si>
  <si>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</si>
  <si>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</si>
  <si>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</si>
  <si>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</si>
  <si>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</si>
  <si>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</si>
  <si>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</si>
  <si>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</si>
  <si>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</si>
  <si>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</si>
  <si>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</si>
  <si>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</si>
  <si>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</si>
  <si>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</si>
  <si>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</si>
  <si>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</si>
  <si>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</si>
  <si>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</si>
  <si>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</si>
  <si>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</si>
  <si>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</si>
  <si>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</si>
  <si>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</si>
  <si>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</si>
  <si>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</si>
  <si>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</si>
  <si>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</si>
  <si>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</si>
  <si>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</si>
  <si>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</si>
  <si>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</si>
  <si>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</si>
  <si>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</si>
  <si>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</si>
  <si>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</si>
  <si>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</si>
  <si>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</si>
  <si>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</si>
  <si>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</si>
  <si>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</si>
  <si>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</si>
  <si>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</si>
  <si>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</si>
  <si>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</si>
  <si>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</si>
  <si>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</si>
  <si>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</si>
  <si>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</si>
  <si>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</si>
  <si>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</si>
  <si>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</si>
  <si>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</si>
  <si>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</si>
  <si>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</si>
  <si>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</si>
  <si>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</si>
  <si>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</si>
  <si>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</si>
  <si>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</si>
  <si>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</si>
  <si>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</si>
  <si>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</si>
  <si>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</si>
  <si>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</si>
  <si>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</si>
  <si>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</si>
  <si>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</si>
  <si>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</si>
  <si>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</si>
  <si>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</si>
  <si>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</si>
  <si>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</si>
  <si>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</si>
  <si>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</si>
  <si>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</si>
  <si>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</si>
  <si>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</si>
  <si>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</si>
  <si>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</si>
  <si>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</si>
  <si>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</si>
  <si>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</si>
  <si>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</si>
  <si>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</si>
  <si>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</si>
  <si>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</si>
  <si>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</si>
  <si>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</si>
  <si>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</si>
  <si>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</si>
  <si>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</si>
  <si>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</si>
  <si>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</si>
  <si>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</si>
  <si>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</si>
  <si>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</si>
  <si>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</si>
  <si>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</si>
  <si>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</si>
  <si>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</si>
  <si>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</si>
  <si>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</si>
  <si>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</si>
  <si>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</si>
  <si>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</si>
  <si>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</si>
  <si>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</si>
  <si>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</si>
  <si>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</si>
  <si>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</si>
  <si>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</si>
  <si>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</si>
  <si>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</si>
  <si>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</si>
  <si>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</si>
  <si>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</si>
  <si>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</si>
  <si>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</si>
  <si>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</si>
  <si>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</si>
  <si>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</si>
  <si>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</si>
  <si>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</si>
  <si>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</si>
  <si>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</si>
  <si>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</si>
  <si>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</si>
  <si>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</si>
  <si>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</si>
  <si>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</si>
  <si>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</si>
  <si>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</si>
  <si>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</si>
  <si>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</si>
  <si>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</si>
  <si>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</si>
  <si>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</si>
  <si>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</si>
  <si>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</si>
  <si>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</si>
  <si>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</si>
  <si>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</si>
  <si>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</si>
  <si>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</si>
  <si>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</si>
  <si>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</si>
  <si>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</si>
  <si>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</si>
  <si>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</si>
  <si>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</si>
  <si>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</si>
  <si>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</si>
  <si>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</si>
  <si>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</si>
  <si>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</si>
  <si>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</si>
  <si>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</si>
  <si>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</si>
  <si>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</si>
  <si>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</si>
  <si>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</si>
  <si>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</si>
  <si>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</si>
  <si>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</si>
  <si>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</si>
  <si>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</si>
  <si>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</si>
  <si>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</si>
  <si>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</si>
  <si>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</si>
  <si>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</si>
  <si>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</si>
  <si>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</si>
  <si>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</si>
  <si>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</si>
  <si>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</si>
  <si>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</si>
  <si>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</si>
  <si>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</si>
  <si>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</si>
  <si>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</si>
  <si>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</si>
  <si>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</si>
  <si>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</si>
  <si>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</si>
  <si>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</si>
  <si>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</si>
  <si>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</si>
  <si>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</si>
  <si>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</si>
  <si>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</si>
  <si>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</si>
  <si>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</si>
  <si>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</si>
  <si>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</si>
  <si>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</si>
  <si>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</si>
  <si>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</si>
  <si>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</si>
  <si>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</si>
  <si>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</si>
  <si>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</si>
  <si>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</si>
  <si>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</si>
  <si>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</si>
  <si>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</si>
  <si>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</si>
  <si>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</si>
  <si>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</si>
  <si>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</si>
  <si>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</si>
  <si>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</si>
  <si>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</si>
  <si>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</si>
  <si>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</si>
  <si>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</si>
  <si>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</si>
  <si>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</si>
  <si>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</si>
  <si>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</si>
  <si>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</si>
  <si>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</si>
  <si>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</si>
  <si>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</si>
  <si>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</si>
  <si>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</si>
  <si>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</si>
  <si>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</si>
  <si>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</si>
  <si>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</si>
  <si>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</si>
  <si>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</si>
  <si>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</si>
  <si>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</si>
  <si>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</si>
  <si>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</si>
  <si>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</si>
  <si>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</si>
  <si>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</si>
  <si>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</si>
  <si>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</si>
  <si>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</si>
  <si>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</si>
  <si>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</si>
  <si>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</si>
  <si>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</si>
  <si>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</si>
  <si>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</si>
  <si>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</si>
  <si>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</si>
  <si>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</si>
  <si>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</si>
  <si>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</si>
  <si>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</si>
  <si>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</si>
  <si>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</si>
  <si>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</si>
  <si>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</si>
  <si>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</si>
  <si>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</si>
  <si>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</si>
  <si>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</si>
  <si>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</si>
  <si>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</si>
  <si>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</si>
  <si>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</si>
  <si>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</si>
  <si>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</si>
  <si>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</si>
  <si>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</si>
  <si>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</si>
  <si>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</si>
  <si>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</si>
  <si>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</si>
  <si>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</si>
  <si>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</si>
  <si>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</si>
  <si>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</si>
  <si>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</si>
  <si>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</si>
  <si>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</si>
  <si>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</si>
  <si>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</si>
  <si>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</si>
  <si>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</si>
  <si>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</si>
  <si>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</si>
  <si>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</si>
  <si>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</si>
  <si>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</si>
  <si>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</si>
  <si>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</si>
  <si>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</si>
  <si>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</si>
  <si>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</si>
  <si>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</si>
  <si>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</si>
  <si>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</si>
  <si>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</si>
  <si>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</si>
  <si>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</si>
  <si>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</si>
  <si>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</si>
  <si>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</si>
  <si>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</si>
  <si>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</si>
  <si>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</si>
  <si>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</si>
  <si>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</si>
  <si>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</si>
  <si>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</si>
  <si>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</si>
  <si>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</si>
  <si>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</si>
  <si>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</si>
  <si>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</si>
  <si>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</si>
  <si>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</si>
  <si>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</si>
  <si>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</si>
  <si>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</si>
  <si>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</si>
  <si>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</si>
  <si>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</si>
  <si>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</si>
  <si>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</si>
  <si>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</si>
  <si>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</si>
  <si>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</si>
  <si>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</si>
  <si>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</si>
  <si>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</si>
  <si>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</si>
  <si>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</si>
  <si>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</si>
  <si>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</si>
  <si>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</si>
  <si>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</si>
  <si>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</si>
  <si>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</si>
  <si>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</si>
  <si>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</si>
  <si>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</si>
  <si>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</si>
  <si>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</si>
  <si>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</si>
  <si>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</si>
  <si>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</si>
  <si>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</si>
  <si>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</si>
  <si>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</si>
  <si>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</si>
  <si>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</si>
  <si>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</si>
  <si>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</si>
  <si>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</si>
  <si>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</si>
  <si>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</si>
  <si>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</si>
  <si>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</si>
  <si>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</si>
  <si>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</si>
  <si>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</si>
  <si>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</si>
  <si>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</si>
  <si>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</si>
  <si>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</si>
  <si>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</si>
  <si>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</si>
  <si>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</si>
  <si>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</si>
  <si>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</si>
  <si>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</si>
  <si>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</si>
  <si>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</si>
  <si>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</si>
  <si>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</si>
  <si>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</si>
  <si>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</si>
  <si>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</si>
  <si>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</si>
  <si>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</si>
  <si>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</si>
  <si>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</si>
  <si>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</si>
  <si>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</si>
  <si>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</si>
  <si>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</si>
  <si>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</si>
  <si>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</si>
  <si>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</si>
  <si>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</si>
  <si>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</si>
  <si>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</si>
  <si>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</si>
  <si>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</si>
  <si>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</si>
  <si>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</si>
  <si>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</si>
  <si>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</si>
  <si>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</si>
  <si>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</si>
  <si>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</si>
  <si>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</si>
  <si>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</si>
  <si>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</si>
  <si>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</si>
  <si>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</si>
  <si>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</si>
  <si>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</si>
  <si>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</si>
  <si>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</si>
  <si>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</si>
  <si>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</si>
  <si>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</si>
  <si>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</si>
  <si>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</si>
  <si>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</si>
  <si>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</si>
  <si>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</si>
  <si>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</si>
  <si>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</si>
  <si>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</si>
  <si>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</si>
  <si>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</si>
  <si>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</si>
  <si>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</si>
  <si>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</si>
  <si>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</si>
  <si>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</si>
  <si>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</si>
  <si>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</si>
  <si>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</si>
  <si>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</si>
  <si>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</si>
  <si>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</si>
  <si>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</si>
  <si>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</si>
  <si>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</si>
  <si>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</si>
  <si>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</si>
  <si>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</si>
  <si>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</si>
  <si>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</si>
  <si>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</si>
  <si>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</si>
  <si>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</si>
  <si>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</si>
  <si>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</si>
  <si>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</si>
  <si>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</si>
  <si>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</si>
  <si>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</si>
  <si>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</si>
  <si>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</si>
  <si>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</si>
  <si>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</si>
  <si>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</si>
  <si>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</si>
  <si>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</si>
  <si>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</si>
  <si>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</si>
  <si>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</si>
  <si>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</si>
  <si>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</si>
  <si>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</si>
  <si>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</si>
  <si>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</si>
  <si>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</si>
  <si>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</si>
  <si>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</si>
  <si>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</si>
  <si>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</si>
  <si>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</si>
  <si>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</si>
  <si>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</si>
  <si>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</si>
  <si>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</si>
  <si>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</si>
  <si>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</si>
  <si>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</si>
  <si>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</si>
  <si>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</si>
  <si>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</si>
  <si>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</si>
  <si>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</si>
  <si>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</si>
  <si>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</si>
  <si>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</si>
  <si>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</si>
  <si>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</si>
  <si>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</si>
  <si>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</si>
  <si>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</si>
  <si>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</si>
  <si>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</si>
  <si>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</si>
  <si>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</si>
  <si>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</si>
  <si>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</si>
  <si>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</si>
  <si>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</si>
  <si>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</si>
  <si>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</si>
  <si>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</si>
  <si>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</si>
  <si>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</si>
  <si>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</si>
  <si>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</si>
  <si>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</si>
  <si>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</si>
  <si>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</si>
  <si>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</si>
  <si>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</si>
  <si>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</si>
  <si>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</si>
  <si>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</si>
  <si>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</si>
  <si>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</si>
  <si>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</si>
  <si>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</si>
  <si>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</si>
  <si>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</si>
  <si>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</si>
  <si>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</si>
  <si>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</si>
  <si>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</si>
  <si>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</si>
  <si>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</si>
  <si>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</si>
  <si>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</si>
  <si>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</si>
  <si>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</si>
  <si>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</si>
  <si>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</si>
  <si>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</si>
  <si>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</si>
  <si>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</si>
  <si>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</si>
  <si>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</si>
  <si>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</si>
  <si>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</si>
  <si>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</si>
  <si>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</si>
  <si>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</si>
  <si>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</si>
  <si>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</si>
  <si>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</si>
  <si>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</si>
  <si>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</si>
  <si>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</si>
  <si>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</si>
  <si>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</si>
  <si>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</si>
  <si>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</si>
  <si>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</si>
  <si>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</si>
  <si>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</si>
  <si>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</si>
  <si>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</si>
  <si>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</si>
  <si>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</si>
  <si>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</si>
  <si>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</si>
  <si>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</si>
  <si>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</si>
  <si>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</si>
  <si>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</si>
  <si>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</si>
  <si>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</si>
  <si>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</si>
  <si>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</si>
  <si>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</si>
  <si>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</si>
  <si>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</si>
  <si>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</si>
  <si>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</si>
  <si>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</si>
  <si>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</si>
  <si>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</si>
  <si>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</si>
  <si>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</si>
  <si>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</si>
  <si>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</si>
  <si>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</si>
  <si>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</si>
  <si>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</si>
  <si>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</si>
  <si>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</si>
  <si>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</si>
  <si>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</si>
  <si>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</si>
  <si>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</si>
  <si>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</si>
  <si>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</si>
  <si>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</si>
  <si>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</si>
  <si>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</si>
  <si>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</si>
  <si>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</si>
  <si>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</si>
  <si>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</si>
  <si>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</si>
  <si>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</si>
  <si>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</si>
  <si>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</si>
  <si>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</si>
  <si>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</si>
  <si>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</si>
  <si>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</si>
  <si>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</si>
  <si>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</si>
  <si>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</si>
  <si>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</si>
  <si>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</si>
  <si>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</si>
  <si>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</si>
  <si>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</si>
  <si>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</si>
  <si>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</si>
  <si>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</si>
  <si>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</si>
  <si>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</si>
  <si>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</si>
  <si>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</si>
  <si>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</si>
  <si>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</si>
  <si>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</si>
  <si>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</si>
  <si>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</si>
  <si>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</si>
  <si>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</si>
  <si>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</si>
  <si>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</si>
  <si>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</si>
  <si>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</si>
  <si>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</si>
  <si>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</si>
  <si>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</si>
  <si>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</si>
  <si>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</si>
  <si>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</si>
  <si>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</si>
  <si>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</si>
  <si>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</si>
  <si>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</si>
  <si>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</si>
  <si>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</si>
  <si>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</si>
  <si>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</si>
  <si>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</si>
  <si>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</si>
  <si>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</si>
  <si>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</si>
  <si>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</si>
  <si>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</si>
  <si>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</si>
  <si>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</si>
  <si>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</si>
  <si>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</si>
  <si>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</si>
  <si>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</si>
  <si>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</si>
  <si>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</si>
  <si>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</si>
  <si>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</si>
  <si>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</si>
  <si>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</si>
  <si>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</si>
  <si>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</si>
  <si>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</si>
  <si>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</si>
  <si>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</si>
  <si>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</si>
  <si>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</si>
  <si>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</si>
  <si>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</si>
  <si>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</si>
  <si>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</si>
  <si>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</si>
  <si>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</si>
  <si>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</si>
  <si>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</si>
  <si>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</si>
  <si>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</si>
  <si>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</si>
  <si>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</si>
  <si>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</si>
  <si>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</si>
  <si>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</si>
  <si>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</si>
  <si>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</si>
  <si>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</si>
  <si>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</si>
  <si>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</si>
  <si>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</si>
  <si>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</si>
  <si>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</si>
  <si>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</si>
  <si>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</si>
  <si>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</si>
  <si>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</si>
  <si>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</si>
  <si>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</si>
  <si>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</si>
  <si>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</si>
  <si>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</si>
  <si>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</si>
  <si>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</si>
  <si>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</si>
  <si>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</si>
  <si>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</si>
  <si>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</si>
  <si>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</si>
  <si>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</si>
  <si>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</si>
  <si>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</si>
  <si>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</si>
  <si>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</si>
  <si>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</si>
  <si>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</si>
  <si>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</si>
  <si>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</si>
  <si>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</si>
  <si>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</si>
  <si>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</si>
  <si>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</si>
  <si>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</si>
  <si>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</si>
  <si>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</si>
  <si>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</si>
  <si>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</si>
  <si>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</si>
  <si>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</si>
  <si>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</si>
  <si>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</si>
  <si>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</si>
  <si>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</si>
  <si>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</si>
  <si>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</si>
  <si>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</si>
  <si>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</si>
  <si>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</si>
  <si>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</si>
  <si>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</si>
  <si>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</si>
  <si>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</si>
  <si>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</si>
  <si>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</si>
  <si>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</si>
  <si>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</si>
  <si>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</si>
  <si>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</si>
  <si>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</si>
  <si>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</si>
  <si>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</si>
  <si>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</si>
  <si>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</si>
  <si>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</si>
  <si>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</si>
  <si>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</si>
  <si>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</si>
  <si>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</si>
  <si>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</si>
  <si>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</si>
  <si>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</si>
  <si>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</si>
  <si>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</si>
  <si>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</si>
  <si>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</si>
  <si>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</si>
  <si>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</si>
  <si>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</si>
  <si>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</si>
  <si>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</si>
  <si>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</si>
  <si>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</si>
  <si>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</si>
  <si>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</si>
  <si>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</si>
  <si>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</si>
  <si>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</si>
  <si>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</si>
  <si>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</si>
  <si>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</si>
  <si>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</si>
  <si>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</si>
  <si>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</si>
  <si>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</si>
  <si>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</si>
  <si>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</si>
  <si>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</si>
  <si>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</si>
  <si>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</si>
  <si>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</si>
  <si>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</si>
  <si>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</si>
  <si>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</si>
  <si>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</si>
  <si>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</si>
  <si>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</si>
  <si>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</si>
  <si>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</si>
  <si>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</si>
  <si>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</si>
  <si>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</si>
  <si>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</si>
  <si>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</si>
  <si>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</si>
  <si>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</si>
  <si>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</si>
  <si>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</si>
  <si>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</si>
  <si>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</si>
  <si>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</si>
  <si>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</si>
  <si>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</si>
  <si>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</si>
  <si>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</si>
  <si>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</si>
  <si>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</si>
  <si>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</si>
  <si>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</si>
  <si>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</si>
  <si>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</si>
  <si>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</si>
  <si>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</si>
  <si>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</si>
  <si>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</si>
  <si>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</si>
  <si>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</si>
  <si>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</si>
  <si>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</si>
  <si>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</si>
  <si>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</si>
  <si>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</si>
  <si>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</si>
  <si>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</si>
  <si>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</si>
  <si>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</si>
  <si>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</si>
  <si>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</si>
  <si>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</si>
  <si>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</si>
  <si>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</si>
  <si>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</si>
  <si>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</si>
  <si>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</si>
  <si>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</si>
  <si>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</si>
  <si>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</si>
  <si>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</si>
  <si>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</si>
  <si>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</si>
  <si>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</si>
  <si>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</si>
  <si>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</si>
  <si>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</si>
  <si>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</si>
  <si>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</si>
  <si>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</si>
  <si>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</si>
  <si>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</si>
  <si>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</si>
  <si>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</si>
  <si>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</si>
  <si>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</si>
  <si>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</si>
  <si>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</si>
  <si>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</si>
  <si>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</si>
  <si>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</si>
  <si>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</si>
  <si>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</si>
  <si>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</si>
  <si>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</si>
  <si>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</si>
  <si>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</si>
  <si>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</si>
  <si>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</si>
  <si>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</si>
  <si>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</si>
  <si>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</si>
  <si>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</si>
  <si>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</si>
  <si>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</si>
  <si>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</si>
  <si>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</si>
  <si>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</si>
  <si>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</si>
  <si>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</si>
  <si>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</si>
  <si>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</si>
  <si>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</si>
  <si>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</si>
  <si>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</si>
  <si>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</si>
  <si>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</si>
  <si>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</si>
  <si>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</si>
  <si>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</si>
  <si>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</si>
  <si>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</si>
  <si>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</si>
  <si>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</si>
  <si>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</si>
  <si>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</si>
  <si>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</si>
  <si>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</si>
  <si>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</si>
  <si>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</si>
  <si>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</si>
  <si>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</si>
  <si>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</si>
  <si>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</si>
  <si>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</si>
  <si>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</si>
  <si>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</si>
  <si>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</si>
  <si>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</si>
  <si>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</si>
  <si>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</si>
  <si>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</si>
  <si>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</si>
  <si>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</si>
  <si>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</si>
  <si>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</si>
  <si>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</si>
  <si>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</si>
  <si>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</si>
  <si>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</si>
  <si>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</si>
  <si>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</si>
  <si>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</si>
  <si>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</si>
  <si>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</si>
  <si>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</si>
  <si>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</si>
  <si>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</si>
  <si>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</si>
  <si>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</si>
  <si>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</si>
  <si>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</si>
  <si>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</si>
  <si>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</si>
  <si>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</si>
  <si>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</si>
  <si>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</si>
  <si>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</si>
  <si>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</si>
  <si>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</si>
  <si>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</si>
  <si>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</si>
  <si>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</si>
  <si>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</si>
  <si>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</si>
  <si>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</si>
  <si>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</si>
  <si>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</si>
  <si>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</si>
  <si>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</si>
  <si>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</si>
  <si>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</si>
  <si>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</si>
  <si>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</si>
  <si>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</si>
  <si>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</si>
  <si>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</si>
  <si>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</si>
  <si>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</si>
  <si>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</si>
  <si>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</si>
  <si>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</si>
  <si>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</si>
  <si>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</si>
  <si>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</si>
  <si>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</si>
  <si>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</si>
  <si>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</si>
  <si>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</si>
  <si>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</si>
  <si>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</si>
  <si>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</si>
  <si>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</si>
  <si>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</si>
  <si>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</si>
  <si>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</si>
  <si>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</si>
  <si>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</si>
  <si>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</si>
  <si>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</si>
  <si>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</si>
  <si>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</si>
  <si>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</si>
  <si>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</si>
  <si>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</si>
  <si>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</si>
  <si>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</si>
  <si>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</si>
  <si>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</si>
  <si>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</si>
  <si>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</si>
  <si>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</si>
  <si>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</si>
  <si>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</si>
  <si>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</si>
  <si>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</si>
  <si>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</si>
  <si>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</si>
  <si>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</si>
  <si>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</si>
  <si>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</si>
  <si>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</si>
  <si>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</si>
  <si>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</si>
  <si>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</si>
  <si>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</si>
  <si>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</si>
  <si>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</si>
  <si>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</si>
  <si>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</si>
  <si>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</si>
  <si>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</si>
  <si>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</si>
  <si>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</si>
  <si>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</si>
  <si>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</si>
  <si>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</si>
  <si>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</si>
  <si>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</si>
  <si>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</si>
  <si>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</si>
  <si>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</si>
  <si>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</si>
  <si>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</si>
  <si>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</si>
  <si>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</si>
  <si>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</si>
  <si>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</si>
  <si>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</si>
  <si>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</si>
  <si>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</si>
  <si>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</si>
  <si>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</si>
  <si>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</si>
  <si>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</si>
  <si>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</si>
  <si>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</si>
  <si>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</si>
  <si>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</si>
  <si>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</si>
  <si>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</si>
  <si>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</si>
  <si>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</si>
  <si>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</si>
  <si>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</si>
  <si>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</si>
  <si>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</si>
  <si>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</si>
  <si>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</si>
  <si>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</si>
  <si>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</si>
  <si>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</si>
  <si>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</si>
  <si>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</si>
  <si>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</si>
  <si>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</si>
  <si>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</si>
  <si>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</si>
  <si>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</si>
  <si>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</si>
  <si>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</si>
  <si>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</si>
  <si>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</si>
  <si>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</si>
  <si>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</si>
  <si>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</si>
  <si>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</si>
  <si>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</si>
  <si>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</si>
  <si>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</si>
  <si>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</si>
  <si>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</si>
  <si>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</si>
  <si>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</si>
  <si>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</si>
  <si>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</si>
  <si>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</si>
  <si>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</si>
  <si>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</si>
  <si>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</si>
  <si>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</si>
  <si>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</si>
  <si>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</si>
  <si>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</si>
  <si>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</si>
  <si>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</si>
  <si>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</si>
  <si>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</si>
  <si>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</si>
  <si>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</si>
  <si>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</si>
  <si>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</si>
  <si>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</si>
  <si>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</si>
  <si>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</si>
  <si>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</si>
  <si>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</si>
  <si>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</si>
  <si>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</si>
  <si>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</si>
  <si>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</si>
  <si>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</si>
  <si>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</si>
  <si>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</si>
  <si>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</si>
  <si>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</si>
  <si>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</si>
  <si>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</si>
  <si>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</si>
  <si>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</si>
  <si>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</si>
  <si>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</si>
  <si>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</si>
  <si>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</si>
  <si>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</si>
  <si>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</si>
  <si>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</si>
  <si>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</si>
  <si>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</si>
  <si>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</si>
  <si>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</si>
  <si>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</si>
  <si>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</si>
  <si>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</si>
  <si>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</si>
  <si>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</si>
  <si>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</si>
  <si>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</si>
  <si>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</si>
  <si>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</si>
  <si>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</si>
  <si>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</si>
  <si>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</si>
  <si>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</si>
  <si>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</si>
  <si>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</si>
  <si>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</si>
  <si>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</si>
  <si>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</si>
  <si>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</si>
  <si>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</si>
  <si>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</si>
  <si>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</si>
  <si>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</si>
  <si>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</si>
  <si>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</si>
  <si>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</si>
  <si>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</si>
  <si>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</si>
  <si>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</si>
  <si>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</si>
  <si>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</si>
  <si>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</si>
  <si>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</si>
  <si>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</si>
  <si>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</si>
  <si>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</si>
  <si>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</si>
  <si>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</si>
  <si>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</si>
  <si>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</si>
  <si>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</si>
  <si>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</si>
  <si>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</si>
  <si>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</si>
  <si>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</si>
  <si>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</si>
  <si>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</si>
  <si>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</si>
  <si>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</si>
  <si>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</si>
  <si>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</si>
  <si>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</si>
  <si>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</si>
  <si>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</si>
  <si>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</si>
  <si>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</si>
  <si>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</si>
  <si>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</si>
  <si>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</si>
  <si>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</si>
  <si>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</si>
  <si>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</si>
  <si>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</si>
  <si>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</si>
  <si>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</si>
  <si>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</si>
  <si>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</si>
  <si>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</si>
  <si>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</si>
  <si>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</si>
  <si>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</si>
  <si>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</si>
  <si>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</si>
  <si>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</si>
  <si>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</si>
  <si>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</si>
  <si>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</si>
  <si>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</si>
  <si>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</si>
  <si>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</si>
  <si>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</si>
  <si>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</si>
  <si>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</si>
  <si>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</si>
  <si>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</si>
  <si>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</si>
  <si>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</si>
  <si>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</si>
  <si>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</si>
  <si>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</si>
  <si>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</si>
  <si>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</si>
  <si>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</si>
  <si>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</si>
  <si>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</si>
  <si>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</si>
  <si>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</si>
  <si>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</si>
  <si>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</si>
  <si>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</si>
  <si>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</si>
  <si>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</si>
  <si>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</si>
  <si>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</si>
  <si>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</si>
  <si>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</si>
  <si>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</si>
  <si>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</si>
  <si>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</si>
  <si>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</si>
  <si>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</si>
  <si>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</si>
  <si>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</si>
  <si>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</si>
  <si>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</si>
  <si>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</si>
  <si>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</si>
  <si>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</si>
  <si>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</si>
  <si>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</si>
  <si>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</si>
  <si>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</si>
  <si>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</si>
  <si>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</si>
  <si>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</si>
  <si>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</si>
  <si>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</si>
  <si>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</si>
  <si>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</si>
  <si>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</si>
  <si>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</si>
  <si>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</si>
  <si>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</si>
  <si>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</si>
  <si>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</si>
  <si>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</si>
  <si>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</si>
  <si>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</si>
  <si>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</si>
  <si>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</si>
  <si>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</si>
  <si>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</si>
  <si>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</si>
  <si>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</si>
  <si>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</si>
  <si>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</si>
  <si>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</si>
  <si>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</si>
  <si>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</si>
  <si>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</si>
  <si>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</si>
  <si>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</si>
  <si>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</si>
  <si>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</si>
  <si>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</si>
  <si>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</si>
  <si>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</si>
  <si>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</si>
  <si>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</si>
  <si>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</si>
  <si>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</si>
  <si>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</si>
  <si>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</si>
  <si>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</si>
  <si>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</si>
  <si>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</si>
  <si>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</si>
  <si>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</si>
  <si>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</si>
  <si>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</si>
  <si>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</si>
  <si>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</si>
  <si>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</si>
  <si>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</si>
  <si>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</si>
  <si>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</si>
  <si>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</si>
  <si>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</si>
  <si>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</si>
  <si>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</si>
  <si>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</si>
  <si>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</si>
  <si>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</si>
  <si>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</si>
  <si>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</si>
  <si>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</si>
  <si>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</si>
  <si>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</si>
  <si>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</si>
  <si>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</si>
  <si>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</si>
  <si>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</si>
  <si>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</si>
  <si>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</si>
  <si>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</si>
  <si>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</si>
  <si>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</si>
  <si>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</si>
  <si>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</si>
  <si>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</si>
  <si>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</si>
  <si>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</si>
  <si>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</si>
  <si>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</si>
  <si>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</si>
  <si>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</si>
  <si>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</si>
  <si>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</si>
  <si>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</si>
  <si>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</si>
  <si>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</si>
  <si>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</si>
  <si>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</si>
  <si>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</si>
  <si>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</si>
  <si>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</si>
  <si>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</si>
  <si>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</si>
  <si>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</si>
  <si>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</si>
  <si>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</si>
  <si>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</si>
  <si>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</si>
  <si>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</si>
  <si>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</si>
  <si>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</si>
  <si>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</si>
  <si>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</si>
  <si>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</si>
  <si>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</si>
  <si>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</si>
  <si>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</si>
  <si>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</si>
  <si>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</si>
  <si>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</si>
  <si>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</si>
  <si>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</si>
  <si>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</si>
  <si>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</si>
  <si>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</si>
  <si>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</si>
  <si>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</si>
  <si>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</si>
  <si>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</si>
  <si>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</si>
  <si>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</si>
  <si>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</si>
  <si>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</si>
  <si>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</si>
  <si>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</si>
  <si>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</si>
  <si>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</si>
  <si>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</si>
  <si>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</si>
  <si>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</si>
  <si>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</si>
  <si>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</si>
  <si>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</si>
  <si>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</si>
  <si>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</si>
  <si>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</si>
  <si>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</si>
  <si>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</si>
  <si>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</si>
  <si>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</si>
  <si>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</si>
  <si>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</si>
  <si>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</si>
  <si>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</si>
  <si>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</si>
  <si>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</si>
  <si>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</si>
  <si>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</si>
  <si>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</si>
  <si>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</si>
  <si>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</si>
  <si>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</si>
  <si>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</si>
  <si>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</si>
  <si>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</si>
  <si>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</si>
  <si>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</si>
  <si>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</si>
  <si>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</si>
  <si>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</si>
  <si>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</si>
  <si>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</si>
  <si>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</si>
  <si>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</si>
  <si>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</si>
  <si>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</si>
  <si>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</si>
  <si>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</si>
  <si>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</si>
  <si>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</si>
  <si>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</si>
  <si>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</si>
  <si>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</si>
  <si>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</si>
  <si>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</si>
  <si>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</si>
  <si>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</si>
  <si>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</si>
  <si>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</si>
  <si>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</si>
  <si>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</si>
  <si>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</si>
  <si>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</si>
  <si>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</si>
  <si>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</si>
  <si>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</si>
  <si>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</si>
  <si>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</si>
  <si>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</si>
  <si>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</si>
  <si>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</si>
  <si>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</si>
  <si>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</si>
  <si>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</si>
  <si>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</si>
  <si>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</si>
  <si>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</si>
  <si>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</si>
  <si>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</si>
  <si>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</si>
  <si>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</si>
  <si>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</si>
  <si>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</si>
  <si>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</si>
  <si>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</si>
  <si>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</si>
  <si>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</si>
  <si>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</si>
  <si>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</si>
  <si>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</si>
  <si>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</si>
  <si>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</si>
  <si>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</si>
  <si>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</si>
  <si>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</si>
  <si>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</si>
  <si>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</si>
  <si>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</si>
  <si>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</si>
  <si>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</si>
  <si>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</si>
  <si>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</si>
  <si>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</si>
  <si>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</si>
  <si>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</si>
  <si>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</si>
  <si>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</si>
  <si>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</si>
  <si>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</si>
  <si>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</si>
  <si>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</si>
  <si>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</si>
  <si>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</si>
  <si>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</si>
  <si>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</si>
  <si>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</si>
  <si>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</si>
  <si>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</si>
  <si>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</si>
  <si>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</si>
  <si>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</si>
  <si>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</si>
  <si>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</si>
  <si>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</si>
  <si>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</si>
  <si>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</si>
  <si>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</si>
  <si>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</si>
  <si>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</si>
  <si>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</si>
  <si>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</si>
  <si>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</si>
  <si>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</si>
  <si>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</si>
  <si>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</si>
  <si>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</si>
  <si>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</si>
  <si>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</si>
  <si>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</si>
  <si>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</si>
  <si>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</si>
  <si>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</si>
  <si>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</si>
  <si>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</si>
  <si>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</si>
  <si>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</si>
  <si>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</si>
  <si>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</si>
  <si>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</si>
  <si>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</si>
  <si>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</si>
  <si>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</si>
  <si>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</si>
  <si>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</si>
  <si>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</si>
  <si>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</si>
  <si>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</si>
  <si>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</si>
  <si>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</si>
  <si>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</si>
  <si>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</si>
  <si>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</si>
  <si>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</si>
  <si>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</si>
  <si>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</si>
  <si>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</si>
  <si>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</si>
  <si>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</si>
  <si>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</si>
  <si>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</si>
  <si>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</si>
  <si>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</si>
  <si>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</si>
  <si>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</si>
  <si>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</si>
  <si>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</si>
  <si>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</si>
  <si>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</si>
  <si>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</si>
  <si>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</si>
  <si>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</si>
  <si>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</si>
  <si>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</si>
  <si>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</si>
  <si>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</si>
  <si>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</si>
  <si>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</si>
  <si>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</si>
  <si>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</si>
  <si>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</si>
  <si>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</si>
  <si>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</si>
  <si>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</si>
  <si>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</si>
  <si>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</si>
  <si>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</si>
  <si>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</si>
  <si>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</si>
  <si>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</si>
  <si>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</si>
  <si>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</si>
  <si>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</si>
  <si>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</si>
  <si>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</si>
  <si>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</si>
  <si>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</si>
  <si>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</si>
  <si>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</si>
  <si>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</si>
  <si>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</si>
  <si>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</si>
  <si>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</si>
  <si>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</si>
  <si>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</si>
  <si>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</si>
  <si>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</si>
  <si>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</si>
  <si>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</si>
  <si>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</si>
  <si>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</si>
  <si>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</si>
  <si>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</si>
  <si>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</si>
  <si>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</si>
  <si>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</si>
  <si>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</si>
  <si>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</si>
  <si>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</si>
  <si>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</si>
  <si>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</si>
  <si>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</si>
  <si>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</si>
  <si>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</si>
  <si>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</si>
  <si>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</si>
  <si>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</si>
  <si>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</si>
  <si>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</si>
  <si>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</si>
  <si>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</si>
  <si>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</si>
  <si>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</si>
  <si>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</si>
  <si>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</si>
  <si>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</si>
  <si>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</si>
  <si>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</si>
  <si>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</si>
  <si>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</si>
  <si>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</si>
  <si>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</si>
  <si>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</si>
  <si>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</si>
  <si>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</si>
  <si>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</si>
  <si>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</si>
  <si>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</si>
  <si>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</si>
  <si>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</si>
  <si>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</si>
  <si>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</si>
  <si>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</si>
  <si>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</si>
  <si>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</si>
  <si>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</si>
  <si>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</si>
  <si>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</si>
  <si>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</si>
  <si>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</si>
  <si>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</si>
  <si>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</si>
  <si>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</si>
  <si>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</si>
  <si>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</si>
  <si>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</si>
  <si>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</si>
  <si>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</si>
  <si>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</si>
  <si>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</si>
  <si>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</si>
  <si>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</si>
  <si>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</si>
  <si>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</si>
  <si>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</si>
  <si>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</si>
  <si>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</si>
  <si>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</si>
  <si>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</si>
  <si>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</si>
  <si>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</si>
  <si>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</si>
  <si>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</si>
  <si>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</si>
  <si>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</si>
  <si>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</si>
  <si>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</si>
  <si>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</si>
  <si>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</si>
  <si>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</si>
  <si>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</si>
  <si>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</si>
  <si>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</si>
  <si>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</si>
  <si>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</si>
  <si>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</si>
  <si>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</si>
  <si>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</si>
  <si>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</si>
  <si>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</si>
  <si>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</si>
  <si>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</si>
  <si>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</si>
  <si>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</si>
  <si>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</si>
  <si>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</si>
  <si>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</si>
  <si>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</si>
  <si>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</si>
  <si>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</si>
  <si>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</si>
  <si>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</si>
  <si>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</si>
  <si>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</si>
  <si>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</si>
  <si>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</si>
  <si>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</si>
  <si>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</si>
  <si>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</si>
  <si>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</si>
  <si>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</si>
  <si>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</si>
  <si>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</si>
  <si>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</si>
  <si>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</si>
  <si>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</si>
  <si>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</si>
  <si>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</si>
  <si>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</si>
  <si>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</si>
  <si>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</si>
  <si>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</si>
  <si>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</si>
  <si>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</si>
  <si>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</si>
  <si>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</si>
  <si>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</si>
  <si>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</si>
  <si>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</si>
  <si>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</si>
  <si>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</si>
  <si>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</si>
  <si>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</si>
  <si>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</si>
  <si>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</si>
  <si>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</si>
  <si>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</si>
  <si>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</si>
  <si>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</si>
  <si>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</si>
  <si>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</si>
  <si>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</si>
  <si>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</si>
  <si>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</si>
  <si>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</si>
  <si>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</si>
  <si>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</si>
  <si>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</si>
  <si>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</si>
  <si>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</si>
  <si>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</si>
  <si>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</si>
  <si>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</si>
  <si>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</si>
  <si>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</si>
  <si>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</si>
  <si>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</si>
  <si>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</si>
  <si>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</si>
  <si>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</si>
  <si>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</si>
  <si>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</si>
  <si>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</si>
  <si>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</si>
  <si>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</si>
  <si>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</si>
  <si>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</si>
  <si>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</si>
  <si>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</si>
  <si>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</si>
  <si>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</si>
  <si>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</si>
  <si>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</si>
  <si>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</si>
  <si>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</si>
  <si>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</si>
  <si>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</si>
  <si>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</si>
  <si>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</si>
  <si>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</si>
  <si>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</si>
  <si>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</si>
  <si>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</si>
  <si>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</si>
  <si>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</si>
  <si>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</si>
  <si>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</si>
  <si>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</si>
  <si>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</si>
  <si>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</si>
  <si>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</si>
  <si>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</si>
  <si>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</si>
  <si>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</si>
  <si>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</si>
  <si>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</si>
  <si>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</si>
  <si>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</si>
  <si>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</si>
  <si>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</si>
  <si>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</si>
  <si>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</si>
  <si>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</si>
  <si>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</si>
  <si>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</si>
  <si>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</si>
  <si>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</si>
  <si>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</si>
  <si>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</si>
  <si>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</si>
  <si>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</si>
  <si>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</si>
  <si>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</si>
  <si>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</si>
  <si>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</si>
  <si>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</si>
  <si>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</si>
  <si>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</si>
  <si>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</si>
  <si>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</si>
  <si>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</si>
  <si>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</si>
  <si>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</si>
  <si>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</si>
  <si>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</si>
  <si>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</si>
  <si>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</si>
  <si>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</si>
  <si>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</si>
  <si>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</si>
  <si>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</si>
  <si>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</si>
  <si>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</si>
  <si>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</si>
  <si>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</si>
  <si>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</si>
  <si>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</si>
  <si>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</si>
  <si>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</si>
  <si>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</si>
  <si>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</si>
  <si>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</si>
  <si>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</si>
  <si>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</si>
  <si>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</si>
  <si>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</si>
  <si>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</si>
  <si>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</si>
  <si>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</si>
  <si>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</si>
  <si>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</si>
  <si>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</si>
  <si>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</si>
  <si>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</si>
  <si>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</si>
  <si>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</si>
  <si>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</si>
  <si>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</si>
  <si>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</si>
  <si>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</si>
  <si>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</si>
  <si>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</si>
  <si>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</si>
  <si>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</si>
  <si>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</si>
  <si>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</si>
  <si>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</si>
  <si>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</si>
  <si>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</si>
  <si>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</si>
  <si>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</si>
  <si>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</si>
  <si>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</si>
  <si>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</si>
  <si>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</si>
  <si>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</si>
  <si>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</si>
  <si>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</si>
  <si>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</si>
  <si>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</si>
  <si>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</si>
  <si>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</si>
  <si>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</si>
  <si>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</si>
  <si>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</si>
  <si>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</si>
  <si>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</si>
  <si>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</si>
  <si>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</si>
  <si>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</si>
  <si>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</si>
  <si>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</si>
  <si>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</si>
  <si>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</si>
  <si>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</si>
  <si>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</si>
  <si>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</si>
  <si>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</si>
  <si>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</si>
  <si>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</si>
  <si>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</si>
  <si>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</si>
  <si>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</si>
  <si>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</si>
  <si>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</si>
  <si>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</si>
  <si>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</si>
  <si>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</si>
  <si>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</si>
  <si>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</si>
  <si>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</si>
  <si>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</si>
  <si>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</si>
  <si>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</si>
  <si>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</si>
  <si>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</si>
  <si>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</si>
  <si>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</si>
  <si>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</si>
  <si>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</si>
  <si>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</si>
  <si>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</si>
  <si>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</si>
  <si>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</si>
  <si>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</si>
  <si>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</si>
  <si>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</si>
  <si>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</si>
  <si>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</si>
  <si>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</si>
  <si>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</si>
  <si>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</si>
  <si>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</si>
  <si>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</si>
  <si>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</si>
  <si>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</si>
  <si>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</si>
  <si>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</si>
  <si>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</si>
  <si>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</si>
  <si>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</si>
  <si>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</si>
  <si>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</si>
  <si>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</si>
  <si>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</si>
  <si>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</si>
  <si>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</si>
  <si>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</si>
  <si>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</si>
  <si>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</si>
  <si>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</si>
  <si>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</si>
  <si>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</si>
  <si>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</si>
  <si>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</si>
  <si>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</si>
  <si>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</si>
  <si>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</si>
  <si>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</si>
  <si>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</si>
  <si>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</si>
  <si>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</si>
  <si>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</si>
  <si>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</si>
  <si>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</si>
  <si>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</si>
  <si>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</si>
  <si>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</si>
  <si>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</si>
  <si>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</si>
  <si>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</si>
  <si>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</si>
  <si>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</si>
  <si>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</si>
  <si>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</si>
  <si>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</si>
  <si>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</si>
  <si>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</si>
  <si>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</si>
  <si>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</si>
  <si>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</si>
  <si>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</si>
  <si>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</si>
  <si>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</si>
  <si>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</si>
  <si>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</si>
  <si>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</si>
  <si>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</si>
  <si>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</si>
  <si>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</si>
  <si>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</si>
  <si>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</si>
  <si>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</si>
  <si>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</si>
  <si>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</si>
  <si>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</si>
  <si>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</si>
  <si>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</si>
  <si>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</si>
  <si>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</si>
  <si>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</si>
  <si>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</si>
  <si>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</si>
  <si>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</si>
  <si>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</si>
  <si>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</si>
  <si>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</si>
  <si>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</si>
  <si>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</si>
  <si>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</si>
  <si>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</si>
  <si>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</si>
  <si>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</si>
  <si>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</si>
  <si>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</si>
  <si>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</si>
  <si>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</si>
  <si>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</si>
  <si>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</si>
  <si>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</si>
  <si>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</si>
  <si>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</si>
  <si>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</si>
  <si>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</si>
  <si>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</si>
  <si>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</si>
  <si>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</si>
  <si>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</si>
  <si>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</si>
  <si>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</si>
  <si>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</si>
  <si>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</si>
  <si>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</si>
  <si>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</si>
  <si>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</si>
  <si>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</si>
  <si>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</si>
  <si>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</si>
  <si>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</si>
  <si>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</si>
  <si>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</si>
  <si>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</si>
  <si>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</si>
  <si>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</si>
  <si>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</si>
  <si>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</si>
  <si>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</si>
  <si>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</si>
  <si>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</si>
  <si>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</si>
  <si>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</si>
  <si>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</si>
  <si>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</si>
  <si>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</si>
  <si>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</si>
  <si>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</si>
  <si>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</si>
  <si>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</si>
  <si>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</si>
  <si>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</si>
  <si>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</si>
  <si>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</si>
  <si>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</si>
  <si>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</si>
  <si>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</si>
  <si>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</si>
  <si>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</si>
  <si>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</si>
  <si>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</si>
  <si>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</si>
  <si>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</si>
  <si>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</si>
  <si>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</si>
  <si>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</si>
  <si>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</si>
  <si>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</si>
  <si>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</si>
  <si>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</si>
  <si>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</si>
  <si>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</si>
  <si>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</si>
  <si>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</si>
  <si>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</si>
  <si>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</si>
  <si>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</si>
  <si>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</si>
  <si>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</si>
  <si>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</si>
  <si>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</si>
  <si>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</si>
  <si>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</si>
  <si>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</si>
  <si>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</si>
  <si>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</si>
  <si>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</si>
  <si>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</si>
  <si>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</si>
  <si>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</si>
  <si>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</si>
  <si>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</si>
  <si>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</si>
  <si>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</si>
  <si>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</si>
  <si>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</si>
  <si>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</si>
  <si>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</si>
  <si>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</si>
  <si>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</si>
  <si>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</si>
  <si>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</si>
  <si>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</si>
  <si>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</si>
  <si>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</si>
  <si>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</si>
  <si>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</si>
  <si>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</si>
  <si>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</si>
  <si>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</si>
  <si>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</si>
  <si>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</si>
  <si>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</si>
  <si>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</si>
  <si>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</si>
  <si>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</si>
  <si>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</si>
  <si>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</si>
  <si>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</si>
  <si>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</si>
  <si>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</si>
  <si>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</si>
  <si>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</si>
  <si>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</si>
  <si>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</si>
  <si>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</si>
  <si>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</si>
  <si>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</si>
  <si>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</si>
  <si>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</si>
  <si>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</si>
  <si>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</si>
  <si>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</si>
  <si>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</si>
  <si>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</si>
  <si>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</si>
  <si>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</si>
  <si>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</si>
  <si>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</si>
  <si>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</si>
  <si>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</si>
  <si>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</si>
  <si>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</si>
  <si>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</si>
  <si>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</si>
  <si>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</si>
  <si>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</si>
  <si>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</si>
  <si>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</si>
  <si>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</si>
  <si>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</si>
  <si>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</si>
  <si>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</si>
  <si>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</si>
  <si>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</si>
  <si>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</si>
  <si>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</si>
  <si>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</si>
  <si>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</si>
  <si>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</si>
  <si>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</si>
  <si>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</si>
  <si>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</si>
  <si>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</si>
  <si>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</si>
  <si>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</si>
  <si>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</si>
  <si>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</si>
  <si>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</si>
  <si>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</si>
  <si>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</si>
  <si>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</si>
  <si>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</si>
  <si>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</si>
  <si>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</si>
  <si>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</si>
  <si>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</si>
  <si>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</si>
  <si>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</si>
  <si>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</si>
  <si>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</si>
  <si>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</si>
  <si>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</si>
  <si>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</si>
  <si>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</si>
  <si>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</si>
  <si>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</si>
  <si>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</si>
  <si>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</si>
  <si>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</si>
  <si>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</si>
  <si>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</si>
  <si>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</si>
  <si>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</si>
  <si>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</si>
  <si>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</si>
  <si>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</si>
  <si>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</si>
  <si>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</si>
  <si>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</si>
  <si>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</si>
  <si>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</si>
  <si>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</si>
  <si>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</si>
  <si>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</si>
  <si>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</si>
  <si>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</si>
  <si>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</si>
  <si>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</si>
  <si>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</si>
  <si>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</si>
  <si>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</si>
  <si>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</si>
  <si>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</si>
  <si>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</si>
  <si>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</si>
  <si>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</si>
  <si>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</si>
  <si>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</si>
  <si>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</si>
  <si>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</si>
  <si>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</si>
  <si>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</si>
  <si>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</si>
  <si>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</si>
  <si>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</si>
  <si>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</si>
  <si>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</si>
  <si>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</si>
  <si>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</si>
  <si>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</si>
  <si>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</si>
  <si>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</si>
  <si>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</si>
  <si>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</si>
  <si>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</si>
  <si>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</si>
  <si>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</si>
  <si>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</si>
  <si>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</si>
  <si>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</si>
  <si>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</si>
  <si>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</si>
  <si>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</si>
  <si>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</si>
  <si>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</si>
  <si>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</si>
  <si>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</si>
  <si>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</si>
  <si>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</si>
  <si>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</si>
  <si>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</si>
  <si>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</si>
  <si>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</si>
  <si>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</si>
  <si>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</si>
  <si>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</si>
  <si>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</si>
  <si>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</si>
  <si>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</si>
  <si>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</si>
  <si>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</si>
  <si>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</si>
  <si>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</si>
  <si>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</si>
  <si>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</si>
  <si>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</si>
  <si>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</si>
  <si>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</si>
  <si>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</si>
  <si>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</si>
  <si>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</si>
  <si>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</si>
  <si>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</si>
  <si>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</si>
  <si>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</si>
  <si>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</si>
  <si>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</si>
  <si>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</si>
  <si>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</si>
  <si>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</si>
  <si>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</si>
  <si>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</si>
  <si>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</si>
  <si>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</si>
  <si>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</si>
  <si>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</si>
  <si>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</si>
  <si>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</si>
  <si>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</si>
  <si>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</si>
  <si>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</si>
  <si>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</si>
  <si>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</si>
  <si>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</si>
  <si>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</si>
  <si>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</si>
  <si>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</si>
  <si>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</si>
  <si>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</si>
  <si>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</si>
  <si>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</si>
  <si>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</si>
  <si>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</si>
  <si>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</si>
  <si>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</si>
  <si>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</si>
  <si>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</si>
  <si>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</si>
  <si>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</si>
  <si>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</si>
  <si>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</si>
  <si>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</si>
  <si>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</si>
  <si>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</si>
  <si>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</si>
  <si>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</si>
  <si>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</si>
  <si>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</si>
  <si>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</si>
  <si>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</si>
  <si>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</si>
  <si>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</si>
  <si>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</si>
  <si>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</si>
  <si>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</si>
  <si>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</si>
  <si>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</si>
  <si>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</si>
  <si>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</si>
  <si>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</si>
  <si>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</si>
  <si>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</si>
  <si>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</si>
  <si>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</si>
  <si>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</si>
  <si>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</si>
  <si>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</si>
  <si>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</si>
  <si>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</si>
  <si>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</si>
  <si>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</si>
  <si>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</si>
  <si>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</si>
  <si>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</si>
  <si>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</si>
  <si>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</si>
  <si>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</si>
  <si>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</si>
  <si>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</si>
  <si>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</si>
  <si>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</si>
  <si>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</si>
  <si>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</si>
  <si>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</si>
  <si>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</si>
  <si>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</si>
  <si>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</si>
  <si>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</si>
  <si>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</si>
  <si>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</si>
  <si>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</si>
  <si>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</si>
  <si>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</si>
  <si>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</si>
  <si>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</si>
  <si>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</si>
  <si>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</si>
  <si>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</si>
  <si>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</si>
  <si>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</si>
  <si>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</si>
  <si>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</si>
  <si>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</si>
  <si>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</si>
  <si>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</si>
  <si>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</si>
  <si>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</si>
  <si>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</si>
  <si>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</si>
  <si>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</si>
  <si>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</si>
  <si>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</si>
  <si>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</si>
  <si>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</si>
  <si>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</si>
  <si>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</si>
  <si>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</si>
  <si>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</si>
  <si>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</si>
  <si>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</si>
  <si>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</si>
  <si>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</si>
  <si>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</si>
  <si>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</si>
  <si>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</si>
  <si>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</si>
  <si>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</si>
  <si>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</si>
  <si>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</si>
  <si>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</si>
  <si>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</si>
  <si>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</si>
  <si>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</si>
  <si>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</si>
  <si>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</si>
  <si>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</si>
  <si>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</si>
  <si>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</si>
  <si>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</si>
  <si>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</si>
  <si>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</si>
  <si>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</si>
  <si>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</si>
  <si>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</si>
  <si>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</si>
  <si>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</si>
  <si>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</si>
  <si>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</si>
  <si>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</si>
  <si>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</si>
  <si>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</si>
  <si>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</si>
  <si>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</si>
  <si>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</si>
  <si>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</si>
  <si>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</si>
  <si>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</si>
  <si>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</si>
  <si>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</si>
  <si>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</si>
  <si>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</si>
  <si>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</si>
  <si>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</si>
  <si>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</si>
  <si>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</si>
  <si>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</si>
  <si>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</si>
  <si>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</si>
  <si>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</si>
  <si>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</si>
  <si>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</si>
  <si>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</si>
  <si>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</si>
  <si>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</si>
  <si>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</si>
  <si>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</si>
  <si>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</si>
  <si>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</si>
  <si>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</si>
  <si>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</si>
  <si>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</si>
  <si>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</si>
  <si>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</si>
  <si>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</si>
  <si>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</si>
  <si>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</si>
  <si>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</si>
  <si>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</si>
  <si>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</si>
  <si>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</si>
  <si>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</si>
  <si>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</si>
  <si>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</si>
  <si>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</si>
  <si>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</si>
  <si>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</si>
  <si>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</si>
  <si>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</si>
  <si>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</si>
  <si>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</si>
  <si>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</si>
  <si>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</si>
  <si>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</si>
  <si>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</si>
  <si>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</si>
  <si>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</si>
  <si>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</si>
  <si>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</si>
  <si>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</si>
  <si>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</si>
  <si>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</si>
  <si>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</si>
  <si>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</si>
  <si>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</si>
  <si>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</si>
  <si>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</si>
  <si>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</si>
  <si>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</si>
  <si>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</si>
  <si>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</si>
  <si>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</si>
  <si>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</si>
  <si>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</si>
  <si>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</si>
  <si>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</si>
  <si>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</si>
  <si>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</si>
  <si>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</si>
  <si>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</si>
  <si>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</si>
  <si>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</si>
  <si>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</si>
  <si>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</si>
  <si>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</si>
  <si>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</si>
  <si>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</si>
  <si>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</si>
  <si>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</si>
  <si>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</si>
  <si>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</si>
  <si>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</si>
  <si>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</si>
  <si>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</si>
  <si>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</si>
  <si>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</si>
  <si>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</si>
  <si>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</si>
  <si>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</si>
  <si>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</si>
  <si>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</si>
  <si>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</si>
  <si>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</si>
  <si>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</si>
  <si>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</si>
  <si>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</si>
  <si>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</si>
  <si>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</si>
  <si>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</si>
  <si>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</si>
  <si>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</si>
  <si>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</si>
  <si>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</si>
  <si>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</si>
  <si>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</si>
  <si>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</si>
  <si>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</si>
  <si>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</si>
  <si>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</si>
  <si>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</si>
  <si>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</si>
  <si>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</si>
  <si>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</si>
  <si>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</si>
  <si>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</si>
  <si>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</si>
  <si>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</si>
  <si>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</si>
  <si>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</si>
  <si>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</si>
  <si>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</si>
  <si>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</si>
  <si>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</si>
  <si>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</si>
  <si>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</si>
  <si>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</si>
  <si>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</si>
  <si>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</si>
  <si>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</si>
  <si>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</si>
  <si>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</si>
  <si>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</si>
  <si>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</si>
  <si>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</si>
  <si>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</si>
  <si>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</si>
  <si>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</si>
  <si>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</si>
  <si>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</si>
  <si>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</si>
  <si>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</si>
  <si>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</si>
  <si>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</si>
  <si>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</si>
  <si>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</si>
  <si>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</si>
  <si>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</si>
  <si>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</si>
  <si>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</si>
  <si>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</si>
  <si>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</si>
  <si>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</si>
  <si>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</si>
  <si>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</si>
  <si>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</si>
  <si>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</si>
  <si>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</si>
  <si>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</si>
  <si>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</si>
  <si>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</si>
  <si>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</si>
  <si>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</si>
  <si>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</si>
  <si>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</si>
  <si>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</si>
  <si>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</si>
  <si>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</si>
  <si>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</si>
  <si>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</si>
  <si>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</si>
  <si>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</si>
  <si>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</si>
  <si>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</si>
  <si>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</si>
  <si>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</si>
  <si>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</si>
  <si>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</si>
  <si>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</si>
  <si>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</si>
  <si>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</si>
  <si>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</si>
  <si>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</si>
  <si>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</si>
  <si>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</si>
  <si>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</si>
  <si>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</si>
  <si>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</si>
  <si>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</si>
  <si>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</si>
  <si>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</si>
  <si>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</si>
  <si>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</si>
  <si>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</si>
  <si>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</si>
  <si>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</si>
  <si>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</si>
  <si>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</si>
  <si>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</si>
  <si>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</si>
  <si>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</si>
  <si>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</si>
  <si>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</si>
  <si>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</si>
  <si>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</si>
  <si>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</si>
  <si>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</si>
  <si>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</si>
  <si>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</si>
  <si>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</si>
  <si>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</si>
  <si>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</si>
  <si>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</si>
  <si>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</si>
  <si>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</si>
  <si>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</si>
  <si>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</si>
  <si>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</si>
  <si>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</si>
  <si>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</si>
  <si>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</si>
  <si>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</si>
  <si>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</si>
  <si>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</si>
  <si>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</si>
  <si>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</si>
  <si>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</si>
  <si>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</si>
  <si>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</si>
  <si>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</si>
  <si>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</si>
  <si>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</si>
  <si>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</si>
  <si>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</si>
  <si>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</si>
  <si>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</si>
  <si>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</si>
  <si>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</si>
  <si>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</si>
  <si>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</si>
  <si>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</si>
  <si>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</si>
  <si>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</si>
  <si>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</si>
  <si>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</si>
  <si>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</si>
  <si>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</si>
  <si>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</si>
  <si>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</si>
  <si>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</si>
  <si>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</si>
  <si>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</si>
  <si>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</si>
  <si>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</si>
  <si>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</si>
  <si>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</si>
  <si>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</si>
  <si>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</si>
  <si>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</si>
  <si>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</si>
  <si>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</si>
  <si>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</si>
  <si>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</si>
  <si>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</si>
  <si>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</si>
  <si>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</si>
  <si>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</si>
  <si>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</si>
  <si>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</si>
  <si>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</si>
  <si>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</si>
  <si>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</si>
  <si>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</si>
  <si>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</si>
  <si>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</si>
  <si>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</si>
  <si>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</si>
  <si>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</si>
  <si>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</si>
  <si>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</si>
  <si>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</si>
  <si>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</si>
  <si>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</si>
  <si>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</si>
  <si>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</si>
  <si>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</si>
  <si>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</si>
  <si>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</si>
  <si>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</si>
  <si>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</si>
  <si>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</si>
  <si>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</si>
  <si>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</si>
  <si>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</si>
  <si>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</si>
  <si>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</si>
  <si>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</si>
  <si>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</si>
  <si>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</si>
  <si>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</si>
  <si>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</si>
  <si>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</si>
  <si>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</si>
  <si>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</si>
  <si>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</si>
  <si>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</si>
  <si>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</si>
  <si>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</si>
  <si>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</si>
  <si>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</si>
  <si>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</si>
  <si>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</si>
  <si>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</si>
  <si>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</si>
  <si>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</si>
  <si>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</si>
  <si>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</si>
  <si>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</si>
  <si>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</si>
  <si>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</si>
  <si>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</si>
  <si>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</si>
  <si>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</si>
  <si>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</si>
  <si>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</si>
  <si>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</si>
  <si>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</si>
  <si>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</si>
  <si>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</si>
  <si>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</si>
  <si>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</si>
  <si>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</si>
  <si>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</si>
  <si>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</si>
  <si>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</si>
  <si>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</si>
  <si>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</si>
  <si>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</si>
  <si>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</si>
  <si>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</si>
  <si>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</si>
  <si>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</si>
  <si>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</si>
  <si>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</si>
  <si>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</si>
  <si>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</si>
  <si>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</si>
  <si>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</si>
  <si>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</si>
  <si>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</si>
  <si>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</si>
  <si>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</si>
  <si>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</si>
  <si>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</si>
  <si>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</si>
  <si>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</si>
  <si>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</si>
  <si>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</si>
  <si>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</si>
  <si>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</si>
  <si>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</si>
  <si>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</si>
  <si>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</si>
  <si>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</si>
  <si>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</si>
  <si>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</si>
  <si>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</si>
  <si>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</si>
  <si>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</si>
  <si>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</si>
  <si>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</si>
  <si>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</si>
  <si>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</si>
  <si>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</si>
  <si>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</si>
  <si>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</si>
  <si>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</si>
  <si>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</si>
  <si>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</si>
  <si>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</si>
  <si>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</si>
  <si>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</si>
  <si>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</si>
  <si>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</si>
  <si>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</si>
  <si>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</si>
  <si>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</si>
  <si>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</si>
  <si>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</si>
  <si>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</si>
  <si>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</si>
  <si>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</si>
  <si>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</si>
  <si>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</si>
  <si>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</si>
  <si>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</si>
  <si>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</si>
  <si>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</si>
  <si>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</si>
  <si>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</si>
  <si>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</si>
  <si>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</si>
  <si>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</si>
  <si>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</si>
  <si>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</si>
  <si>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</si>
  <si>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</si>
  <si>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</si>
  <si>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</si>
  <si>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</si>
  <si>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</si>
  <si>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</si>
  <si>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</si>
  <si>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</si>
  <si>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</si>
  <si>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</si>
  <si>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</si>
  <si>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</si>
  <si>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</si>
  <si>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</si>
  <si>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</si>
  <si>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</si>
  <si>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</si>
  <si>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</si>
  <si>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</si>
  <si>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</si>
  <si>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</si>
  <si>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</si>
  <si>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</si>
  <si>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</si>
  <si>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</si>
  <si>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</si>
  <si>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</si>
  <si>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</si>
  <si>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</si>
  <si>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</si>
  <si>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</si>
  <si>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</si>
  <si>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</si>
  <si>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</si>
  <si>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</si>
  <si>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</si>
  <si>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</si>
  <si>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</si>
  <si>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</si>
  <si>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</si>
  <si>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</si>
  <si>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</si>
  <si>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</si>
  <si>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</si>
  <si>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</si>
  <si>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</si>
  <si>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</si>
  <si>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</si>
  <si>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</si>
  <si>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</si>
  <si>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</si>
  <si>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</si>
  <si>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</si>
  <si>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</si>
  <si>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</si>
  <si>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</si>
  <si>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</si>
  <si>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</si>
  <si>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</si>
  <si>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</si>
  <si>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</si>
  <si>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</si>
  <si>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</si>
  <si>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</si>
  <si>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</si>
  <si>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</si>
  <si>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</si>
  <si>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</si>
  <si>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</si>
  <si>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</si>
  <si>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</si>
  <si>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</si>
  <si>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</si>
  <si>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</si>
  <si>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</si>
  <si>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</si>
  <si>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</si>
  <si>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</si>
  <si>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</si>
  <si>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</si>
  <si>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</si>
  <si>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</si>
  <si>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</si>
  <si>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</si>
  <si>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</si>
  <si>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</si>
  <si>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</si>
  <si>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</si>
  <si>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</si>
  <si>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</si>
  <si>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</si>
  <si>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</si>
  <si>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</si>
  <si>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</si>
  <si>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</si>
  <si>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</si>
  <si>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</si>
  <si>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</si>
  <si>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</si>
  <si>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</si>
  <si>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</si>
  <si>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</si>
  <si>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</si>
  <si>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</si>
  <si>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</si>
  <si>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</si>
  <si>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</si>
  <si>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</si>
  <si>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</si>
  <si>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</si>
  <si>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</si>
  <si>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</si>
  <si>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</si>
  <si>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</si>
  <si>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</si>
  <si>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</si>
  <si>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</si>
  <si>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</si>
  <si>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</si>
  <si>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</si>
  <si>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</si>
  <si>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</si>
  <si>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</si>
  <si>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</si>
  <si>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</si>
  <si>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</si>
  <si>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</si>
  <si>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</si>
  <si>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</si>
  <si>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</si>
  <si>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</si>
  <si>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</si>
  <si>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</si>
  <si>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</si>
  <si>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</si>
  <si>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</si>
  <si>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</si>
  <si>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</si>
  <si>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</si>
  <si>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</si>
  <si>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</si>
  <si>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</si>
  <si>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</si>
  <si>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</si>
  <si>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</si>
  <si>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</si>
  <si>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</si>
  <si>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</si>
  <si>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</si>
  <si>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</si>
  <si>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</si>
  <si>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</si>
  <si>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</si>
  <si>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</si>
  <si>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</si>
  <si>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</si>
  <si>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</si>
  <si>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</si>
  <si>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</si>
  <si>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</si>
  <si>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</si>
  <si>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</si>
  <si>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</si>
  <si>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</si>
  <si>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</si>
  <si>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</si>
  <si>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</si>
  <si>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</si>
  <si>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</si>
  <si>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</si>
  <si>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</si>
  <si>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</si>
  <si>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</si>
  <si>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</si>
  <si>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</si>
  <si>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</si>
  <si>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</si>
  <si>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</si>
  <si>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</si>
  <si>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</si>
  <si>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</si>
  <si>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</si>
  <si>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</si>
  <si>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</si>
  <si>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</si>
  <si>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</si>
  <si>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</si>
  <si>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</si>
  <si>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</si>
  <si>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</si>
  <si>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</si>
  <si>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</si>
  <si>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</si>
  <si>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</si>
  <si>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</si>
  <si>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</si>
  <si>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</si>
  <si>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</si>
  <si>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</si>
  <si>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</si>
  <si>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</si>
  <si>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</si>
  <si>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</si>
  <si>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</si>
  <si>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</si>
  <si>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</si>
  <si>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</si>
  <si>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</si>
  <si>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</si>
  <si>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</si>
  <si>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</si>
  <si>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</si>
  <si>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</si>
  <si>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</si>
  <si>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</si>
  <si>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</si>
  <si>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</si>
  <si>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</si>
  <si>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</si>
  <si>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</si>
  <si>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</si>
  <si>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</si>
  <si>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</si>
  <si>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</si>
  <si>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</si>
  <si>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</si>
  <si>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</si>
  <si>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</si>
  <si>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</si>
  <si>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</si>
  <si>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</si>
  <si>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</si>
  <si>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</si>
  <si>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</si>
  <si>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</si>
  <si>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</si>
  <si>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</si>
  <si>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</si>
  <si>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</si>
  <si>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</si>
  <si>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</si>
  <si>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</si>
  <si>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</si>
  <si>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</si>
  <si>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</si>
  <si>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</si>
  <si>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</si>
  <si>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</si>
  <si>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</si>
  <si>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</si>
  <si>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</si>
  <si>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</si>
  <si>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</si>
  <si>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</si>
  <si>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</si>
  <si>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</si>
  <si>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</si>
  <si>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</si>
  <si>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</si>
  <si>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</si>
  <si>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</si>
  <si>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</si>
  <si>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</si>
  <si>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</si>
  <si>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</si>
  <si>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</si>
  <si>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</si>
  <si>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</si>
  <si>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</si>
  <si>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</si>
  <si>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</si>
  <si>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</si>
  <si>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</si>
  <si>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</si>
  <si>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</si>
  <si>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</si>
  <si>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</si>
  <si>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</si>
  <si>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</si>
  <si>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</si>
  <si>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</si>
  <si>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</si>
  <si>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</si>
  <si>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</si>
  <si>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</si>
  <si>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</si>
  <si>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</si>
  <si>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</si>
  <si>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</si>
  <si>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</si>
  <si>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</si>
  <si>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</si>
  <si>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</si>
  <si>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</si>
  <si>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</si>
  <si>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</si>
  <si>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</si>
  <si>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</si>
  <si>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</si>
  <si>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</si>
  <si>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</si>
  <si>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</si>
  <si>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</si>
  <si>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</si>
  <si>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</si>
  <si>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</si>
  <si>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</si>
  <si>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</si>
  <si>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</si>
  <si>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</si>
  <si>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</si>
  <si>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</si>
  <si>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</si>
  <si>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</si>
  <si>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</si>
  <si>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</si>
  <si>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</si>
  <si>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</si>
  <si>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</si>
  <si>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</si>
  <si>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</si>
  <si>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</si>
  <si>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</si>
  <si>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</si>
  <si>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</si>
  <si>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</si>
  <si>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</si>
  <si>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</si>
  <si>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</si>
  <si>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</si>
  <si>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</si>
  <si>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</si>
  <si>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</si>
  <si>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</si>
  <si>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</si>
  <si>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</si>
  <si>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</si>
  <si>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</si>
  <si>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</si>
  <si>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</si>
  <si>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</si>
  <si>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</si>
  <si>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</si>
  <si>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</si>
  <si>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</si>
  <si>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</si>
  <si>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</si>
  <si>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</si>
  <si>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</si>
  <si>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</si>
  <si>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</si>
  <si>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</si>
  <si>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</si>
  <si>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</si>
  <si>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</si>
  <si>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</si>
  <si>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</si>
  <si>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</si>
  <si>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</si>
  <si>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</si>
  <si>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</si>
  <si>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</si>
  <si>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</si>
  <si>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</si>
  <si>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</si>
  <si>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</si>
  <si>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</si>
  <si>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</si>
  <si>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</si>
  <si>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</si>
  <si>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</si>
  <si>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</si>
  <si>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</si>
  <si>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</si>
  <si>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</si>
  <si>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</si>
  <si>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</si>
  <si>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</si>
  <si>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</si>
  <si>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</si>
  <si>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</si>
  <si>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</si>
  <si>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</si>
  <si>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</si>
  <si>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</si>
  <si>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</si>
  <si>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</si>
  <si>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</si>
  <si>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</si>
  <si>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</si>
  <si>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</si>
  <si>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</si>
  <si>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</si>
  <si>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</si>
  <si>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</si>
  <si>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</si>
  <si>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</si>
  <si>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</si>
  <si>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</si>
  <si>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</si>
  <si>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</si>
  <si>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</si>
  <si>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</si>
  <si>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</si>
  <si>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</si>
  <si>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</si>
  <si>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</si>
  <si>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</si>
  <si>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</si>
  <si>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</si>
  <si>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</si>
  <si>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</si>
  <si>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</si>
  <si>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</si>
  <si>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</si>
  <si>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</si>
  <si>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</si>
  <si>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</si>
  <si>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</si>
  <si>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</si>
  <si>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</si>
  <si>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</si>
  <si>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</si>
  <si>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</si>
  <si>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</si>
  <si>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</si>
  <si>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</si>
  <si>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</si>
  <si>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</si>
  <si>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</si>
  <si>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</si>
  <si>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</si>
  <si>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</si>
  <si>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</si>
  <si>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</si>
  <si>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</si>
  <si>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</si>
  <si>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</si>
  <si>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</si>
  <si>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</si>
  <si>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</si>
  <si>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</si>
  <si>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</si>
  <si>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</si>
  <si>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</si>
  <si>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</si>
  <si>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</si>
  <si>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</si>
  <si>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</si>
  <si>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</si>
  <si>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</si>
  <si>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</si>
  <si>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</si>
  <si>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</si>
  <si>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</si>
  <si>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</si>
  <si>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</si>
  <si>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</si>
  <si>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</si>
  <si>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</si>
  <si>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</si>
  <si>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</si>
  <si>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</si>
  <si>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</si>
  <si>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</si>
  <si>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</si>
  <si>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</si>
  <si>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</si>
  <si>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</si>
  <si>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</si>
  <si>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</si>
  <si>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</si>
  <si>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</si>
  <si>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</si>
  <si>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</si>
  <si>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</si>
  <si>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</si>
  <si>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</si>
  <si>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</si>
  <si>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</si>
  <si>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</si>
  <si>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</si>
  <si>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</si>
  <si>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</si>
  <si>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</si>
  <si>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</si>
  <si>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</si>
  <si>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</si>
  <si>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</si>
  <si>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</si>
  <si>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</si>
  <si>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</si>
  <si>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</si>
  <si>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</si>
  <si>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</si>
  <si>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</si>
  <si>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</si>
  <si>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</si>
  <si>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</si>
  <si>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</si>
  <si>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</si>
  <si>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</si>
  <si>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</si>
  <si>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</si>
  <si>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</si>
  <si>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</si>
  <si>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</si>
  <si>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</si>
  <si>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</si>
  <si>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</si>
  <si>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</si>
  <si>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</si>
  <si>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</si>
  <si>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</si>
  <si>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</si>
  <si>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</si>
  <si>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</si>
  <si>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</si>
  <si>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</si>
  <si>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</si>
  <si>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</si>
  <si>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</si>
  <si>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</si>
  <si>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</si>
  <si>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</si>
  <si>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</si>
  <si>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</si>
  <si>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</si>
  <si>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</si>
  <si>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</si>
  <si>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</si>
  <si>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</si>
  <si>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</si>
  <si>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</si>
  <si>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</si>
  <si>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</si>
  <si>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</si>
  <si>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</si>
  <si>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</si>
  <si>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</si>
  <si>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</si>
  <si>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</si>
  <si>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</si>
  <si>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</si>
  <si>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</si>
  <si>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</si>
  <si>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</si>
  <si>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</si>
  <si>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</si>
  <si>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</si>
  <si>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</si>
  <si>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</si>
  <si>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</si>
  <si>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</si>
  <si>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</si>
  <si>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</si>
  <si>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</si>
  <si>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</si>
  <si>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</si>
  <si>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</si>
  <si>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</si>
  <si>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</si>
  <si>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</si>
  <si>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</si>
  <si>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</si>
  <si>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</si>
  <si>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</si>
  <si>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</si>
  <si>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</si>
  <si>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</si>
  <si>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</si>
  <si>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</si>
  <si>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</si>
  <si>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</si>
  <si>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</si>
  <si>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</si>
  <si>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</si>
  <si>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</si>
  <si>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</si>
  <si>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</si>
  <si>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</si>
  <si>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</si>
  <si>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</si>
  <si>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</si>
  <si>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</si>
  <si>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</si>
  <si>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</si>
  <si>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</si>
  <si>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</si>
  <si>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</si>
  <si>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</si>
  <si>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</si>
  <si>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</si>
  <si>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</si>
  <si>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</si>
  <si>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</si>
  <si>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</si>
  <si>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</si>
  <si>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</si>
  <si>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</si>
  <si>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</si>
  <si>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</si>
  <si>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</si>
  <si>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</si>
  <si>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</si>
  <si>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</si>
  <si>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</si>
  <si>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</si>
  <si>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</si>
  <si>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</si>
  <si>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</si>
  <si>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</si>
  <si>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</si>
  <si>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</si>
  <si>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</si>
  <si>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</si>
  <si>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</si>
  <si>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</si>
  <si>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</si>
  <si>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</si>
  <si>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</si>
  <si>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</si>
  <si>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</si>
  <si>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</si>
  <si>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</si>
  <si>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</si>
  <si>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</si>
  <si>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</si>
  <si>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</si>
  <si>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</si>
  <si>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</si>
  <si>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</si>
  <si>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</si>
  <si>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</si>
  <si>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</si>
  <si>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</si>
  <si>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</si>
  <si>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</si>
  <si>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</si>
  <si>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</si>
  <si>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</si>
  <si>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</si>
  <si>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</si>
  <si>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</si>
  <si>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</si>
  <si>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</si>
  <si>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</si>
  <si>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</si>
  <si>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</si>
  <si>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</si>
  <si>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</si>
  <si>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</si>
  <si>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</si>
  <si>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</si>
  <si>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</si>
  <si>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</si>
  <si>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</si>
  <si>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</si>
  <si>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</si>
  <si>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</si>
  <si>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</si>
  <si>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</si>
  <si>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</si>
  <si>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</si>
  <si>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</si>
  <si>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</si>
  <si>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</si>
  <si>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</si>
  <si>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</si>
  <si>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</si>
  <si>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</si>
  <si>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</si>
  <si>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</si>
  <si>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</si>
  <si>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</si>
  <si>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</si>
  <si>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</si>
  <si>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</si>
  <si>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</si>
  <si>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</si>
  <si>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</si>
  <si>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</si>
  <si>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</si>
  <si>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</si>
  <si>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</si>
  <si>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</si>
  <si>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</si>
  <si>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</si>
  <si>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</si>
  <si>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</si>
  <si>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</si>
  <si>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</si>
  <si>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</si>
  <si>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</si>
  <si>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</si>
  <si>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</si>
  <si>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</si>
  <si>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</si>
  <si>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</si>
  <si>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</si>
  <si>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</si>
  <si>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</si>
  <si>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</si>
  <si>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</si>
  <si>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</si>
  <si>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</si>
  <si>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</si>
  <si>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</si>
  <si>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</si>
  <si>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</si>
  <si>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</si>
  <si>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</si>
  <si>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</si>
  <si>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</si>
  <si>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</si>
  <si>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</si>
  <si>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</si>
  <si>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</si>
  <si>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</si>
  <si>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</si>
  <si>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</si>
  <si>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</si>
  <si>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</si>
  <si>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</si>
  <si>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</si>
  <si>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</si>
  <si>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</si>
  <si>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</si>
  <si>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</si>
  <si>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</si>
  <si>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</si>
  <si>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</si>
  <si>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</si>
  <si>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</si>
  <si>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</si>
  <si>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</si>
  <si>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</si>
  <si>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</si>
  <si>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</si>
  <si>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</si>
  <si>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</si>
  <si>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</si>
  <si>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</si>
  <si>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</si>
  <si>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</si>
  <si>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</si>
  <si>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</si>
  <si>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</si>
  <si>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</si>
  <si>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</si>
  <si>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</si>
  <si>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</si>
  <si>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</si>
  <si>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</si>
  <si>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</si>
  <si>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</si>
  <si>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</si>
  <si>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</si>
  <si>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</si>
  <si>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</si>
  <si>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</si>
  <si>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</si>
  <si>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</si>
  <si>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</si>
  <si>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</si>
  <si>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</si>
  <si>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</si>
  <si>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</si>
  <si>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</si>
  <si>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</si>
  <si>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</si>
  <si>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</si>
  <si>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</si>
  <si>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</si>
  <si>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</si>
  <si>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</si>
  <si>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</si>
  <si>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</si>
  <si>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</si>
  <si>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</si>
  <si>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</si>
  <si>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</si>
  <si>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</si>
  <si>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</si>
  <si>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</si>
  <si>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</si>
  <si>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</si>
  <si>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</si>
  <si>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</si>
  <si>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</si>
  <si>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</si>
  <si>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</si>
  <si>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</si>
  <si>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</si>
  <si>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</si>
  <si>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</si>
  <si>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</si>
  <si>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</si>
  <si>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</si>
  <si>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</si>
  <si>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</si>
  <si>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</si>
  <si>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</si>
  <si>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</si>
  <si>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</si>
  <si>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</si>
  <si>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</si>
  <si>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</si>
  <si>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</si>
  <si>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</si>
  <si>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</si>
  <si>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</si>
  <si>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</si>
  <si>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</si>
  <si>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</si>
  <si>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</si>
  <si>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</si>
  <si>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</si>
  <si>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</si>
  <si>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</si>
  <si>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</si>
  <si>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</si>
  <si>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</si>
  <si>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</si>
  <si>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</si>
  <si>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</si>
  <si>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</si>
  <si>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</si>
  <si>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</si>
  <si>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</si>
  <si>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</si>
  <si>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</si>
  <si>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</si>
  <si>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</si>
  <si>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</si>
  <si>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</si>
  <si>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</si>
  <si>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</si>
  <si>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</si>
  <si>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</si>
  <si>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</si>
  <si>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</si>
  <si>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</si>
  <si>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</si>
  <si>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</si>
  <si>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</si>
  <si>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</si>
  <si>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</si>
  <si>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</si>
  <si>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</si>
  <si>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</si>
  <si>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</si>
  <si>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</si>
  <si>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</si>
  <si>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</si>
  <si>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</si>
  <si>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</si>
  <si>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</si>
  <si>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</si>
  <si>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</si>
  <si>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</si>
  <si>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</si>
  <si>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</si>
  <si>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</si>
  <si>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</si>
  <si>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</si>
  <si>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</si>
  <si>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</si>
  <si>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</si>
  <si>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</si>
  <si>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</si>
  <si>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</si>
  <si>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</si>
  <si>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</si>
  <si>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</si>
  <si>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</si>
  <si>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</si>
  <si>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</si>
  <si>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</si>
  <si>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</si>
  <si>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</si>
  <si>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</si>
  <si>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</si>
  <si>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</si>
  <si>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</si>
  <si>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</si>
  <si>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</si>
  <si>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</si>
  <si>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</si>
  <si>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</si>
  <si>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</si>
  <si>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</si>
  <si>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</si>
  <si>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</si>
  <si>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</si>
  <si>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</si>
  <si>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</si>
  <si>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</si>
  <si>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</si>
  <si>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</si>
  <si>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</si>
  <si>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</si>
  <si>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</si>
  <si>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</si>
  <si>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</si>
  <si>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</si>
  <si>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</si>
  <si>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</si>
  <si>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</si>
  <si>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</si>
  <si>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</si>
  <si>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</si>
  <si>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</si>
  <si>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</si>
  <si>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</si>
  <si>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</si>
  <si>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</si>
  <si>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</si>
  <si>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</si>
  <si>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</si>
  <si>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</si>
  <si>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</si>
  <si>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</si>
  <si>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</si>
  <si>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</si>
  <si>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</si>
  <si>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</si>
  <si>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</si>
  <si>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</si>
  <si>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</si>
  <si>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</si>
  <si>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</si>
  <si>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</si>
  <si>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</si>
  <si>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</si>
  <si>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</si>
  <si>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</si>
  <si>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</si>
  <si>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</si>
  <si>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</si>
  <si>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</si>
  <si>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</si>
  <si>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</si>
  <si>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</si>
  <si>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</si>
  <si>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</si>
  <si>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</si>
  <si>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</si>
  <si>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</si>
  <si>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</si>
  <si>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</si>
  <si>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</si>
  <si>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</si>
  <si>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</si>
  <si>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</si>
  <si>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</si>
  <si>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</si>
  <si>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</si>
  <si>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</si>
  <si>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</si>
  <si>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</si>
  <si>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</si>
  <si>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</si>
  <si>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</si>
  <si>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</si>
  <si>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</si>
  <si>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</si>
  <si>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</si>
  <si>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</si>
  <si>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</si>
  <si>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</si>
  <si>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</si>
  <si>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</si>
  <si>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</si>
  <si>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</si>
  <si>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</si>
  <si>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</si>
  <si>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</si>
  <si>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</si>
  <si>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</si>
  <si>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</si>
  <si>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</si>
  <si>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</si>
  <si>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</si>
  <si>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</si>
  <si>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</si>
  <si>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</si>
  <si>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</si>
  <si>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</si>
  <si>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</si>
  <si>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</si>
  <si>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</si>
  <si>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</si>
  <si>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</si>
  <si>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</si>
  <si>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</si>
  <si>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</si>
  <si>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</si>
  <si>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</si>
  <si>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</si>
  <si>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</si>
  <si>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</si>
  <si>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</si>
  <si>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</si>
  <si>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</si>
  <si>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</si>
  <si>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</si>
  <si>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</si>
  <si>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</si>
  <si>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</si>
  <si>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</si>
  <si>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</si>
  <si>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</si>
  <si>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</si>
  <si>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</si>
  <si>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</si>
  <si>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</si>
  <si>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</si>
  <si>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</si>
  <si>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</si>
  <si>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</si>
  <si>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</si>
  <si>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</si>
  <si>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</si>
  <si>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</si>
  <si>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</si>
  <si>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</si>
  <si>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</si>
  <si>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</si>
  <si>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</si>
  <si>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</si>
  <si>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</si>
  <si>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</si>
  <si>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</si>
  <si>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</si>
  <si>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</si>
  <si>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</si>
  <si>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</si>
  <si>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</si>
  <si>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</si>
  <si>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</si>
  <si>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</si>
  <si>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</si>
  <si>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</si>
  <si>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</si>
  <si>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</si>
  <si>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</si>
  <si>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</si>
  <si>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</si>
  <si>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</si>
  <si>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</si>
  <si>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</si>
  <si>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</si>
  <si>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</si>
  <si>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</si>
  <si>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</si>
  <si>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</si>
  <si>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</si>
  <si>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</si>
  <si>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</si>
  <si>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</si>
  <si>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</si>
  <si>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</si>
  <si>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</si>
  <si>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</si>
  <si>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</si>
  <si>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</si>
  <si>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</si>
  <si>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</si>
  <si>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</si>
  <si>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</si>
  <si>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</si>
  <si>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</si>
  <si>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</si>
  <si>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</si>
  <si>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</si>
  <si>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</si>
  <si>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</si>
  <si>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</si>
  <si>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</si>
  <si>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</si>
  <si>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</si>
  <si>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</si>
  <si>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</si>
  <si>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</si>
  <si>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</si>
  <si>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</si>
  <si>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</si>
  <si>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</si>
  <si>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</si>
  <si>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</si>
  <si>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</si>
  <si>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</si>
  <si>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</si>
  <si>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</si>
  <si>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</si>
  <si>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</si>
  <si>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</si>
  <si>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</si>
  <si>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</si>
  <si>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</si>
  <si>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</si>
  <si>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</si>
  <si>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</si>
  <si>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</si>
  <si>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</si>
  <si>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</si>
  <si>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</si>
  <si>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</si>
  <si>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</si>
  <si>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</si>
  <si>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</si>
  <si>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</si>
  <si>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</si>
  <si>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</si>
  <si>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</si>
  <si>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</si>
  <si>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</si>
  <si>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</si>
  <si>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</si>
  <si>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</si>
  <si>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</si>
  <si>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</si>
  <si>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</si>
  <si>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</si>
  <si>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</si>
  <si>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</si>
  <si>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</si>
  <si>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</si>
  <si>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</si>
  <si>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</si>
  <si>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</si>
  <si>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</si>
  <si>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</si>
  <si>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</si>
  <si>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</si>
  <si>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</si>
  <si>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</si>
  <si>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</si>
  <si>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</si>
  <si>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</si>
  <si>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</si>
  <si>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</si>
  <si>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</si>
  <si>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</si>
  <si>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</si>
  <si>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</si>
  <si>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</si>
  <si>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</si>
  <si>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</si>
  <si>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</si>
  <si>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</si>
  <si>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</si>
  <si>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</si>
  <si>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</si>
  <si>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</si>
  <si>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</si>
  <si>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</si>
  <si>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</si>
  <si>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</si>
  <si>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</si>
  <si>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</si>
  <si>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</si>
  <si>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</si>
  <si>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</si>
  <si>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</si>
  <si>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</si>
  <si>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</si>
  <si>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</si>
  <si>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</si>
  <si>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</si>
  <si>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</si>
  <si>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</si>
  <si>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</si>
  <si>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</si>
  <si>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</si>
  <si>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</si>
  <si>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</si>
  <si>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</si>
  <si>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</si>
  <si>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</si>
  <si>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</si>
  <si>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</si>
  <si>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</si>
  <si>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</si>
  <si>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</si>
  <si>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</si>
  <si>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</si>
  <si>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</si>
  <si>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</si>
  <si>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</si>
  <si>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</si>
  <si>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</si>
  <si>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</si>
  <si>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</si>
  <si>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</si>
  <si>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</si>
  <si>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</si>
  <si>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</si>
  <si>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</si>
  <si>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</si>
  <si>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</si>
  <si>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</si>
  <si>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</si>
  <si>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</si>
  <si>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</si>
  <si>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</si>
  <si>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</si>
  <si>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</si>
  <si>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</si>
  <si>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</si>
  <si>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</si>
  <si>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</si>
  <si>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</si>
  <si>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</si>
  <si>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</si>
  <si>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</si>
  <si>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</si>
  <si>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</si>
  <si>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</si>
  <si>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</si>
  <si>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</si>
  <si>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</si>
  <si>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</si>
  <si>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</si>
  <si>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</si>
  <si>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</si>
  <si>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</si>
  <si>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</si>
  <si>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</si>
  <si>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</si>
  <si>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</si>
  <si>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</si>
  <si>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</si>
  <si>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</si>
  <si>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</si>
  <si>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</si>
  <si>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</si>
  <si>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</si>
  <si>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</si>
  <si>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</si>
  <si>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</si>
  <si>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</si>
  <si>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</si>
  <si>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</si>
  <si>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</si>
  <si>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</si>
  <si>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</si>
  <si>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</si>
  <si>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</si>
  <si>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</si>
  <si>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</si>
  <si>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</si>
  <si>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</si>
  <si>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</si>
  <si>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</si>
  <si>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</si>
  <si>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</si>
  <si>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</si>
  <si>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</si>
  <si>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</si>
  <si>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</si>
  <si>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</si>
  <si>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</si>
  <si>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</si>
  <si>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</si>
  <si>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</si>
  <si>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</si>
  <si>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</si>
  <si>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</si>
  <si>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</si>
  <si>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</si>
  <si>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</si>
  <si>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</si>
  <si>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</si>
  <si>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</si>
  <si>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</si>
  <si>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</si>
  <si>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</si>
  <si>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</si>
  <si>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</si>
  <si>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</si>
  <si>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</si>
  <si>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</si>
  <si>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</si>
  <si>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</si>
  <si>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</si>
  <si>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</si>
  <si>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</si>
  <si>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</si>
  <si>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</si>
  <si>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</si>
  <si>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</si>
  <si>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</si>
  <si>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</si>
  <si>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</si>
  <si>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</si>
  <si>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</si>
  <si>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</si>
  <si>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</si>
  <si>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</si>
  <si>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</si>
  <si>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</si>
  <si>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</si>
  <si>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</si>
  <si>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</si>
  <si>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</si>
  <si>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</si>
  <si>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</si>
  <si>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</si>
  <si>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</si>
  <si>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</si>
  <si>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</si>
  <si>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</si>
  <si>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</si>
  <si>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</si>
  <si>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</si>
  <si>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</si>
  <si>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</si>
  <si>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</si>
  <si>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</si>
  <si>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</si>
  <si>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</si>
  <si>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</si>
  <si>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</si>
  <si>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</si>
  <si>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</si>
  <si>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</si>
  <si>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</si>
  <si>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</si>
  <si>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</si>
  <si>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</si>
  <si>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</si>
  <si>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</si>
  <si>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</si>
  <si>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</si>
  <si>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</si>
  <si>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</si>
  <si>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</si>
  <si>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</si>
  <si>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</si>
  <si>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</si>
  <si>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</si>
  <si>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</si>
  <si>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</si>
  <si>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</si>
  <si>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</si>
  <si>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</si>
  <si>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</si>
  <si>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</si>
  <si>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</si>
  <si>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</si>
  <si>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</si>
  <si>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</si>
  <si>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</si>
  <si>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</si>
  <si>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</si>
  <si>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</si>
  <si>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</si>
  <si>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</si>
  <si>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</si>
  <si>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</si>
  <si>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</si>
  <si>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</si>
  <si>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</si>
  <si>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</si>
  <si>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</si>
  <si>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</si>
  <si>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</si>
  <si>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</si>
  <si>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</si>
  <si>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</si>
  <si>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</si>
  <si>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</si>
  <si>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</si>
  <si>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</si>
  <si>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</si>
  <si>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</si>
  <si>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</si>
  <si>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</si>
  <si>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</si>
  <si>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</si>
  <si>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</si>
  <si>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</si>
  <si>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</si>
  <si>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</si>
  <si>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</si>
  <si>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</si>
  <si>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</si>
  <si>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</si>
  <si>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</si>
  <si>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</si>
  <si>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</si>
  <si>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</si>
  <si>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</si>
  <si>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</si>
  <si>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</si>
  <si>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</si>
  <si>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</si>
  <si>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</si>
  <si>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</si>
  <si>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</si>
  <si>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</si>
  <si>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</si>
  <si>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</si>
  <si>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</si>
  <si>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</si>
  <si>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</si>
  <si>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</si>
  <si>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</si>
  <si>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</si>
  <si>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</si>
  <si>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</si>
  <si>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</si>
  <si>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</si>
  <si>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</si>
  <si>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</si>
  <si>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</si>
  <si>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</si>
  <si>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</si>
  <si>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</si>
  <si>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</si>
  <si>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</si>
  <si>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</si>
  <si>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</si>
  <si>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</si>
  <si>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</si>
  <si>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</si>
  <si>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</si>
  <si>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</si>
  <si>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</si>
  <si>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</si>
  <si>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</si>
  <si>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</si>
  <si>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</si>
  <si>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</si>
  <si>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</si>
  <si>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</si>
  <si>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</si>
  <si>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</si>
  <si>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</si>
  <si>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</si>
  <si>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</si>
  <si>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</si>
  <si>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</si>
  <si>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</si>
  <si>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</si>
  <si>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</si>
  <si>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</si>
  <si>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</si>
  <si>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</si>
  <si>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</si>
  <si>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</si>
  <si>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</si>
  <si>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</si>
  <si>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</si>
  <si>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</si>
  <si>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</si>
  <si>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</si>
  <si>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</si>
  <si>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</si>
  <si>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</si>
  <si>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</si>
  <si>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</si>
  <si>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</si>
  <si>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</si>
  <si>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</si>
  <si>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</si>
  <si>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</si>
  <si>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</si>
  <si>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</si>
  <si>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</si>
  <si>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</si>
  <si>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</si>
  <si>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</si>
  <si>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</si>
  <si>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</si>
  <si>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</si>
  <si>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</si>
  <si>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</si>
  <si>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</si>
  <si>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</si>
  <si>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</si>
  <si>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</si>
  <si>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</si>
  <si>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</si>
  <si>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</si>
  <si>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</si>
  <si>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</si>
  <si>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</si>
  <si>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</si>
  <si>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</si>
  <si>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</si>
  <si>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</si>
  <si>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</si>
  <si>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</si>
  <si>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</si>
  <si>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</si>
  <si>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</si>
  <si>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</si>
  <si>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</si>
  <si>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</si>
  <si>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</si>
  <si>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</si>
  <si>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</si>
  <si>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</si>
  <si>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</si>
  <si>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</si>
  <si>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</si>
  <si>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</si>
  <si>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</si>
  <si>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</si>
  <si>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</si>
  <si>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</si>
  <si>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</si>
  <si>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</si>
  <si>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</si>
  <si>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</si>
  <si>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</si>
  <si>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</si>
  <si>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</si>
  <si>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</si>
  <si>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</si>
  <si>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</si>
  <si>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</si>
  <si>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</si>
  <si>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</si>
  <si>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</si>
  <si>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</si>
  <si>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</si>
  <si>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</si>
  <si>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</si>
  <si>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</si>
  <si>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</si>
  <si>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</si>
  <si>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</si>
  <si>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</si>
  <si>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</si>
  <si>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</si>
  <si>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</si>
  <si>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</si>
  <si>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</si>
  <si>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</si>
  <si>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</si>
  <si>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</si>
  <si>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</si>
  <si>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</si>
  <si>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</si>
  <si>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</si>
  <si>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</si>
  <si>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</si>
  <si>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</si>
  <si>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</si>
  <si>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</si>
  <si>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</si>
  <si>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</si>
  <si>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</si>
  <si>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</si>
  <si>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</si>
  <si>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</si>
  <si>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</si>
  <si>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</si>
  <si>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</si>
  <si>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</si>
  <si>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</si>
  <si>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</si>
  <si>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</si>
  <si>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</si>
  <si>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</si>
  <si>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</si>
  <si>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</si>
  <si>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</si>
  <si>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</si>
  <si>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</si>
  <si>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</si>
  <si>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</si>
  <si>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</si>
  <si>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</si>
  <si>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</si>
  <si>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</si>
  <si>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</si>
  <si>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</si>
  <si>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</si>
  <si>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</si>
  <si>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</si>
  <si>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</si>
  <si>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</si>
  <si>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</si>
  <si>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</si>
  <si>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</si>
  <si>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</si>
  <si>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</si>
  <si>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</si>
  <si>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</si>
  <si>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</si>
  <si>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</si>
  <si>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</si>
  <si>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</si>
  <si>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</si>
  <si>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</si>
  <si>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</si>
  <si>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</si>
  <si>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</si>
  <si>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</si>
  <si>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</si>
  <si>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</si>
  <si>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</si>
  <si>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</si>
  <si>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</si>
  <si>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</si>
  <si>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</si>
  <si>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</si>
  <si>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</si>
  <si>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</si>
  <si>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</si>
  <si>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</si>
  <si>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</si>
  <si>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</si>
  <si>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</si>
  <si>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</si>
  <si>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</si>
  <si>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</si>
  <si>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</si>
  <si>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</si>
  <si>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</si>
  <si>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</si>
  <si>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</si>
  <si>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</si>
  <si>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</si>
  <si>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</si>
  <si>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</si>
  <si>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</si>
  <si>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</si>
  <si>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</si>
  <si>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</si>
  <si>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</si>
  <si>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</si>
  <si>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</si>
  <si>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</si>
  <si>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</si>
  <si>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</si>
  <si>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</si>
  <si>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</si>
  <si>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</si>
  <si>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</si>
  <si>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</si>
  <si>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</si>
  <si>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</si>
  <si>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</si>
  <si>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</si>
  <si>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</si>
  <si>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</si>
  <si>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</si>
  <si>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</si>
  <si>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</si>
  <si>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</si>
  <si>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</si>
  <si>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</si>
  <si>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</si>
  <si>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</si>
  <si>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</si>
  <si>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</si>
  <si>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</si>
  <si>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</si>
  <si>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</si>
  <si>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</si>
  <si>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</si>
  <si>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</si>
  <si>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</si>
  <si>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</si>
  <si>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</si>
  <si>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</si>
  <si>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</si>
  <si>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</si>
  <si>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</si>
  <si>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</si>
  <si>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</si>
  <si>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</si>
  <si>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</si>
  <si>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</si>
  <si>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</si>
  <si>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</si>
  <si>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</si>
  <si>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</si>
  <si>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</si>
  <si>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</si>
  <si>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</si>
  <si>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</si>
  <si>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</si>
  <si>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</si>
  <si>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</si>
  <si>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</si>
  <si>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</si>
  <si>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</si>
  <si>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</si>
  <si>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</si>
  <si>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</si>
  <si>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</si>
  <si>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</si>
  <si>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</si>
  <si>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</si>
  <si>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</si>
  <si>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</si>
  <si>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</si>
  <si>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</si>
  <si>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</si>
  <si>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</si>
  <si>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</si>
  <si>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</si>
  <si>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</si>
  <si>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</si>
  <si>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</si>
  <si>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</si>
  <si>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</si>
  <si>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</si>
  <si>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</si>
  <si>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</si>
  <si>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</si>
  <si>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</si>
  <si>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</si>
  <si>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</si>
  <si>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</si>
  <si>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</si>
  <si>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</si>
  <si>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</si>
  <si>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</si>
  <si>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</si>
  <si>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</si>
  <si>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</si>
  <si>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</si>
  <si>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</si>
  <si>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</si>
  <si>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</si>
  <si>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</si>
  <si>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</si>
  <si>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</si>
  <si>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</si>
  <si>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</si>
  <si>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</si>
  <si>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</si>
  <si>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</si>
  <si>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</si>
  <si>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</si>
  <si>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</si>
  <si>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</si>
  <si>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</si>
  <si>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</si>
  <si>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</si>
  <si>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</si>
  <si>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</si>
  <si>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</si>
  <si>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</si>
  <si>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</si>
  <si>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</si>
  <si>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</si>
  <si>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</si>
  <si>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</si>
  <si>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</si>
  <si>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</si>
  <si>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</si>
  <si>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</si>
  <si>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</si>
  <si>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</si>
  <si>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</si>
  <si>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</si>
  <si>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</si>
  <si>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</si>
  <si>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</si>
  <si>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</si>
  <si>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</si>
  <si>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</si>
  <si>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</si>
  <si>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</si>
  <si>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</si>
  <si>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</si>
  <si>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</si>
  <si>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</si>
  <si>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</si>
  <si>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</si>
  <si>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</si>
  <si>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</si>
  <si>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</si>
  <si>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</si>
  <si>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</si>
  <si>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</si>
  <si>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</si>
  <si>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</si>
  <si>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</si>
  <si>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</si>
  <si>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</si>
  <si>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</si>
  <si>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</si>
  <si>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</si>
  <si>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</si>
  <si>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</si>
  <si>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</si>
  <si>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</si>
  <si>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</si>
  <si>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</si>
  <si>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</si>
  <si>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</si>
  <si>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</si>
  <si>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</si>
  <si>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</si>
  <si>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</si>
  <si>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</si>
  <si>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</si>
  <si>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</si>
  <si>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</si>
  <si>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</si>
  <si>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</si>
  <si>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</si>
  <si>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</si>
  <si>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</si>
  <si>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</si>
  <si>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</si>
  <si>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</si>
  <si>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</si>
  <si>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</si>
  <si>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</si>
  <si>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</si>
  <si>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</si>
  <si>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</si>
  <si>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</si>
  <si>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</si>
  <si>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</si>
  <si>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</si>
  <si>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</si>
  <si>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</si>
  <si>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</si>
  <si>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</si>
  <si>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</si>
  <si>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</si>
  <si>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</si>
  <si>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</si>
  <si>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</si>
  <si>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</si>
  <si>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</si>
  <si>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</si>
  <si>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</si>
  <si>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</si>
  <si>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</si>
  <si>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</si>
  <si>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</si>
  <si>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</si>
  <si>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</si>
  <si>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</si>
  <si>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</si>
  <si>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</si>
  <si>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</si>
  <si>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</si>
  <si>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</si>
  <si>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</si>
  <si>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</si>
  <si>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</si>
  <si>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</si>
  <si>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</si>
  <si>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</si>
  <si>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</si>
  <si>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</si>
  <si>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</si>
  <si>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</si>
  <si>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</si>
  <si>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</si>
  <si>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</si>
  <si>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</si>
  <si>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</si>
  <si>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</si>
  <si>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</si>
  <si>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</si>
  <si>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</si>
  <si>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</si>
  <si>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</si>
  <si>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</si>
  <si>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</si>
  <si>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</si>
  <si>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</si>
  <si>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</si>
  <si>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</si>
  <si>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</si>
  <si>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</si>
  <si>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</si>
  <si>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</si>
  <si>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</si>
  <si>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</si>
  <si>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</si>
  <si>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</si>
  <si>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</si>
  <si>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</si>
  <si>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</si>
  <si>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</si>
  <si>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</si>
  <si>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</si>
  <si>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</si>
  <si>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</si>
  <si>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</si>
  <si>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</si>
  <si>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</si>
  <si>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</si>
  <si>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</si>
  <si>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</si>
  <si>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</si>
  <si>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</si>
  <si>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</si>
  <si>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</si>
  <si>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</si>
  <si>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</si>
  <si>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</si>
  <si>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</si>
  <si>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</si>
  <si>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</si>
  <si>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</si>
  <si>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</si>
  <si>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</si>
  <si>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</si>
  <si>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</si>
  <si>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</si>
  <si>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</si>
  <si>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</si>
  <si>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</si>
  <si>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</si>
  <si>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</si>
  <si>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</si>
  <si>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</si>
  <si>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</si>
  <si>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</si>
  <si>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</si>
  <si>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</si>
  <si>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</si>
  <si>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</si>
  <si>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</si>
  <si>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</si>
  <si>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</si>
  <si>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</si>
  <si>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</si>
  <si>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</si>
  <si>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</si>
  <si>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</si>
  <si>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</si>
  <si>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</si>
  <si>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</si>
  <si>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</si>
  <si>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</si>
  <si>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</si>
  <si>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</si>
  <si>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</si>
  <si>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</si>
  <si>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</si>
  <si>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</si>
  <si>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</si>
  <si>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</si>
  <si>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</si>
  <si>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</si>
  <si>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</si>
  <si>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</si>
  <si>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</si>
  <si>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</si>
  <si>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</si>
  <si>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</si>
  <si>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</si>
  <si>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</si>
  <si>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</si>
  <si>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</si>
  <si>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</si>
  <si>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</si>
  <si>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</si>
  <si>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</si>
  <si>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</si>
  <si>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</si>
  <si>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</si>
  <si>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</si>
  <si>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</si>
  <si>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</si>
  <si>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</si>
  <si>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</si>
  <si>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</si>
  <si>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</si>
  <si>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</si>
  <si>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</si>
  <si>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</si>
  <si>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</si>
  <si>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</si>
  <si>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</si>
  <si>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</si>
  <si>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</si>
  <si>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</si>
  <si>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</si>
  <si>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</si>
  <si>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</si>
  <si>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</si>
  <si>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</si>
  <si>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</si>
  <si>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</si>
  <si>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</si>
  <si>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</si>
  <si>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</si>
  <si>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</si>
  <si>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</si>
  <si>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</si>
  <si>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</si>
  <si>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</si>
  <si>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</si>
  <si>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</si>
  <si>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</si>
  <si>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</si>
  <si>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</si>
  <si>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</si>
  <si>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</si>
  <si>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</si>
  <si>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</si>
  <si>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</si>
  <si>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</si>
  <si>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</si>
  <si>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</si>
  <si>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</si>
  <si>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</si>
  <si>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</si>
  <si>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</si>
  <si>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</si>
  <si>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</si>
  <si>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</si>
  <si>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</si>
  <si>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</si>
  <si>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</si>
  <si>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</si>
  <si>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</si>
  <si>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</si>
  <si>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</si>
  <si>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</si>
  <si>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</si>
  <si>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</si>
  <si>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</si>
  <si>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</si>
  <si>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</si>
  <si>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</si>
  <si>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</si>
  <si>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</si>
  <si>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</si>
  <si>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</si>
  <si>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</si>
  <si>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</si>
  <si>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</si>
  <si>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</si>
  <si>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</si>
  <si>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</si>
  <si>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</si>
  <si>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</si>
  <si>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</si>
  <si>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</si>
  <si>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</si>
  <si>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</si>
  <si>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</si>
  <si>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</si>
  <si>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</si>
  <si>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</si>
  <si>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</si>
  <si>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</si>
  <si>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</si>
  <si>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</si>
  <si>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</si>
  <si>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</si>
  <si>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</si>
  <si>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</si>
  <si>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</si>
  <si>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</si>
  <si>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</si>
  <si>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</si>
  <si>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</si>
  <si>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</si>
  <si>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</si>
  <si>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</si>
  <si>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</si>
  <si>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</si>
  <si>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</si>
  <si>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</si>
  <si>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</si>
  <si>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</si>
  <si>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</si>
  <si>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</si>
  <si>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</si>
  <si>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</si>
  <si>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</si>
  <si>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</si>
  <si>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</si>
  <si>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</si>
  <si>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</si>
  <si>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</si>
  <si>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</si>
  <si>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</si>
  <si>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</si>
  <si>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</si>
  <si>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</si>
  <si>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</si>
  <si>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</si>
  <si>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</si>
  <si>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</si>
  <si>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</si>
  <si>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</si>
  <si>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</si>
  <si>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</si>
  <si>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</si>
  <si>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</si>
  <si>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</si>
  <si>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</si>
  <si>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</si>
  <si>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</si>
  <si>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</si>
  <si>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</si>
  <si>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</si>
  <si>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</si>
  <si>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</si>
  <si>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</si>
  <si>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</si>
  <si>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</si>
  <si>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</si>
  <si>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</si>
  <si>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</si>
  <si>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</si>
  <si>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</si>
  <si>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</si>
  <si>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</si>
  <si>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</si>
  <si>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</si>
  <si>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</si>
  <si>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</si>
  <si>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</si>
  <si>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</si>
  <si>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</si>
  <si>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</si>
  <si>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</si>
  <si>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</si>
  <si>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</si>
  <si>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</si>
  <si>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</si>
  <si>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</si>
  <si>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</si>
  <si>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</si>
  <si>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</si>
  <si>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</si>
  <si>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</si>
  <si>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</si>
  <si>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</si>
  <si>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</si>
  <si>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</si>
  <si>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</si>
  <si>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</si>
  <si>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</si>
  <si>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</si>
  <si>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</si>
  <si>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</si>
  <si>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</si>
  <si>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</si>
  <si>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</si>
  <si>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</si>
  <si>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</si>
  <si>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</si>
  <si>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</si>
  <si>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</si>
  <si>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</si>
  <si>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</si>
  <si>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</si>
  <si>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</si>
  <si>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</si>
  <si>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</si>
  <si>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</si>
  <si>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</si>
  <si>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</si>
  <si>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</si>
  <si>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</si>
  <si>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</si>
  <si>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</si>
  <si>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</si>
  <si>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</si>
  <si>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</si>
  <si>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</si>
  <si>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</si>
  <si>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</si>
  <si>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</si>
  <si>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</si>
  <si>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</si>
  <si>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</si>
  <si>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</si>
  <si>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</si>
  <si>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</si>
  <si>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</si>
  <si>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</si>
  <si>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</si>
  <si>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</si>
  <si>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</si>
  <si>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</si>
  <si>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</si>
  <si>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</si>
  <si>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</si>
  <si>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</si>
  <si>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</si>
  <si>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</si>
  <si>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</si>
  <si>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</si>
  <si>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</si>
  <si>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</si>
  <si>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</si>
  <si>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</si>
  <si>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</si>
  <si>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</si>
  <si>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</si>
  <si>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</si>
  <si>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</si>
  <si>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</si>
  <si>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</si>
  <si>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</si>
  <si>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</si>
  <si>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</si>
  <si>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</si>
  <si>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</si>
  <si>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</si>
  <si>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</si>
  <si>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</si>
  <si>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</si>
  <si>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</si>
  <si>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</si>
  <si>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</si>
  <si>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</si>
  <si>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</si>
  <si>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</si>
  <si>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</si>
  <si>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</si>
  <si>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</si>
  <si>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</si>
  <si>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</si>
  <si>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</si>
  <si>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</si>
  <si>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</si>
  <si>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</si>
  <si>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</si>
  <si>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</si>
  <si>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</si>
  <si>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</si>
  <si>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</si>
  <si>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</si>
  <si>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</si>
  <si>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</si>
  <si>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</si>
  <si>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</si>
  <si>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</si>
  <si>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</si>
  <si>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</si>
  <si>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</si>
  <si>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</si>
  <si>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</si>
  <si>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</si>
  <si>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</si>
  <si>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</si>
  <si>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</si>
  <si>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</si>
  <si>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</si>
  <si>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</si>
  <si>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</si>
  <si>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</si>
  <si>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</si>
  <si>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</si>
  <si>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</si>
  <si>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</si>
  <si>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</si>
  <si>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</si>
  <si>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</si>
  <si>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</si>
  <si>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</si>
  <si>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</si>
  <si>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</si>
  <si>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</si>
  <si>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</si>
  <si>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</si>
  <si>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</si>
  <si>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</si>
  <si>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</si>
  <si>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</si>
  <si>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</si>
  <si>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</si>
  <si>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</si>
  <si>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</si>
  <si>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</si>
  <si>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</si>
  <si>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</si>
  <si>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</si>
  <si>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</si>
  <si>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</si>
  <si>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</si>
  <si>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</si>
  <si>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</si>
  <si>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</si>
  <si>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</si>
  <si>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</si>
  <si>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</si>
  <si>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</si>
  <si>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</si>
  <si>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</si>
  <si>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</si>
  <si>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</si>
  <si>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</si>
  <si>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</si>
  <si>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</si>
  <si>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</si>
  <si>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</si>
  <si>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</si>
  <si>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</si>
  <si>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</si>
  <si>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</si>
  <si>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</si>
  <si>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</si>
  <si>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</si>
  <si>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</si>
  <si>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</si>
  <si>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</si>
  <si>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</si>
  <si>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</si>
  <si>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</si>
  <si>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</si>
  <si>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</si>
  <si>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</si>
  <si>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</si>
  <si>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</si>
  <si>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</si>
  <si>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</si>
  <si>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</si>
  <si>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</si>
  <si>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</si>
  <si>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</si>
  <si>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</si>
  <si>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</si>
  <si>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</si>
  <si>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</si>
  <si>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</si>
  <si>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</si>
  <si>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</si>
  <si>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</si>
  <si>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</si>
  <si>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</si>
  <si>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</si>
  <si>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</si>
  <si>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</si>
  <si>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</si>
  <si>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</si>
  <si>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</si>
  <si>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</si>
  <si>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</si>
  <si>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</si>
  <si>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</si>
  <si>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</si>
  <si>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</si>
  <si>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</si>
  <si>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</si>
  <si>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</si>
  <si>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</si>
  <si>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</si>
  <si>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</si>
  <si>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</si>
  <si>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</si>
  <si>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</si>
  <si>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</si>
  <si>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</si>
  <si>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</si>
  <si>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</si>
  <si>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</si>
  <si>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</si>
  <si>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</si>
  <si>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</si>
  <si>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</si>
  <si>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</si>
  <si>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</si>
  <si>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</si>
  <si>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</si>
  <si>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</si>
  <si>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</si>
  <si>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</si>
  <si>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</si>
  <si>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</si>
  <si>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</si>
  <si>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</si>
  <si>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</si>
  <si>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</si>
  <si>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</si>
  <si>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</si>
  <si>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</si>
  <si>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</si>
  <si>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</si>
  <si>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</si>
  <si>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</si>
  <si>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</si>
  <si>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</si>
  <si>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</si>
  <si>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</si>
  <si>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</si>
  <si>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</si>
  <si>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</si>
  <si>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</si>
  <si>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</si>
  <si>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</si>
  <si>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</si>
  <si>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</si>
  <si>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</si>
  <si>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</si>
  <si>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</si>
  <si>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</si>
  <si>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</si>
  <si>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</si>
  <si>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</si>
  <si>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</si>
  <si>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</si>
  <si>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</si>
  <si>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</si>
  <si>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</si>
  <si>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</si>
  <si>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</si>
  <si>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</si>
  <si>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</si>
  <si>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</si>
  <si>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</si>
  <si>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</si>
  <si>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</si>
  <si>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</si>
  <si>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</si>
  <si>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</si>
  <si>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</si>
  <si>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</si>
  <si>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</si>
  <si>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</si>
  <si>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</si>
  <si>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</si>
  <si>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</si>
  <si>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</si>
  <si>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</si>
  <si>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</si>
  <si>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</si>
  <si>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</si>
  <si>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</si>
  <si>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</si>
  <si>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</si>
  <si>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</si>
  <si>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</si>
  <si>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</si>
  <si>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</si>
  <si>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</si>
  <si>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</si>
  <si>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</si>
  <si>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</si>
  <si>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</si>
  <si>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</si>
  <si>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</si>
  <si>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</si>
  <si>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</si>
  <si>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</si>
  <si>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</si>
  <si>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</si>
  <si>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</si>
  <si>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</si>
  <si>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</si>
  <si>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</si>
  <si>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</si>
  <si>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</si>
  <si>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</si>
  <si>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</si>
  <si>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</si>
  <si>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</si>
  <si>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</si>
  <si>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</si>
  <si>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</si>
  <si>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</si>
  <si>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</si>
  <si>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</si>
  <si>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</si>
  <si>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</si>
  <si>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</si>
  <si>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</si>
  <si>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</si>
  <si>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</si>
  <si>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</si>
  <si>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</si>
  <si>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</si>
  <si>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</si>
  <si>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</si>
  <si>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</si>
  <si>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</si>
  <si>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</si>
  <si>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</si>
  <si>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</si>
  <si>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</si>
  <si>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</si>
  <si>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</si>
  <si>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</si>
  <si>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</si>
  <si>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</si>
  <si>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</si>
  <si>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</si>
  <si>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</si>
  <si>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</si>
  <si>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</si>
  <si>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</si>
  <si>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</si>
  <si>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</si>
  <si>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</si>
  <si>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</si>
  <si>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</si>
  <si>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</si>
  <si>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</si>
  <si>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</si>
  <si>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</si>
  <si>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</si>
  <si>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</si>
  <si>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</si>
  <si>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</si>
  <si>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</si>
  <si>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</si>
  <si>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</si>
  <si>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</si>
  <si>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</si>
  <si>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</si>
  <si>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</si>
  <si>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</si>
  <si>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</si>
  <si>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</si>
  <si>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</si>
  <si>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</si>
  <si>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</si>
  <si>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</si>
  <si>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</si>
  <si>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</si>
  <si>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</si>
  <si>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</si>
  <si>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</si>
  <si>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</si>
  <si>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</si>
  <si>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</si>
  <si>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</si>
  <si>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</si>
  <si>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</si>
  <si>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</si>
  <si>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</si>
  <si>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</si>
  <si>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</si>
  <si>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</si>
  <si>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</si>
  <si>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</si>
  <si>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</si>
  <si>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</si>
  <si>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</si>
  <si>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</si>
  <si>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</si>
  <si>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</si>
  <si>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</si>
  <si>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</si>
  <si>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</si>
  <si>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</si>
  <si>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</si>
  <si>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</si>
  <si>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</si>
  <si>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</si>
  <si>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</si>
  <si>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</si>
  <si>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</si>
  <si>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</si>
  <si>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</si>
  <si>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</si>
  <si>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</si>
  <si>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</si>
  <si>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</si>
  <si>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</si>
  <si>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</si>
  <si>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</si>
  <si>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</si>
  <si>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</si>
  <si>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</si>
  <si>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</si>
  <si>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</si>
  <si>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</si>
  <si>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</si>
  <si>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</si>
  <si>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</si>
  <si>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</si>
  <si>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</si>
  <si>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</si>
  <si>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</si>
  <si>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</si>
  <si>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</si>
  <si>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</si>
  <si>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</si>
  <si>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</si>
  <si>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</si>
  <si>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</si>
  <si>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</si>
  <si>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</si>
  <si>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</si>
  <si>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</si>
  <si>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</si>
  <si>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</si>
  <si>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</si>
  <si>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</si>
  <si>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</si>
  <si>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</si>
  <si>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</si>
  <si>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</si>
  <si>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</si>
  <si>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</si>
  <si>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</si>
  <si>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</si>
  <si>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</si>
  <si>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</si>
  <si>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</si>
  <si>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</si>
  <si>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</si>
  <si>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</si>
  <si>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</si>
  <si>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</si>
  <si>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</si>
  <si>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</si>
  <si>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</si>
  <si>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</si>
  <si>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</si>
  <si>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</si>
  <si>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</si>
  <si>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</si>
  <si>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</si>
  <si>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</si>
  <si>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</si>
  <si>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</si>
  <si>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</si>
  <si>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</si>
  <si>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</si>
  <si>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</si>
  <si>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</si>
  <si>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</si>
  <si>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</si>
  <si>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</si>
  <si>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</si>
  <si>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</si>
  <si>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</si>
  <si>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</si>
  <si>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</si>
  <si>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</si>
  <si>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</si>
  <si>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</si>
  <si>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</si>
  <si>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</si>
  <si>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</si>
  <si>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</si>
  <si>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</si>
  <si>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</si>
  <si>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</si>
  <si>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</si>
  <si>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</si>
  <si>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</si>
  <si>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</si>
  <si>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</si>
  <si>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</si>
  <si>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</si>
  <si>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</si>
  <si>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</si>
  <si>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</si>
  <si>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</si>
  <si>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</si>
  <si>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</si>
  <si>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</si>
  <si>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</si>
  <si>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</si>
  <si>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</si>
  <si>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</si>
  <si>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</si>
  <si>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</si>
  <si>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</si>
  <si>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</si>
  <si>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</si>
  <si>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</si>
  <si>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</si>
  <si>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</si>
  <si>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</si>
  <si>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</si>
  <si>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</si>
  <si>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</si>
  <si>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</si>
  <si>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</si>
  <si>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</si>
  <si>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</si>
  <si>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</si>
  <si>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</si>
  <si>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</si>
  <si>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</si>
  <si>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</si>
  <si>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</si>
  <si>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</si>
  <si>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</si>
  <si>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</si>
  <si>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</si>
  <si>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</si>
  <si>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</si>
  <si>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</si>
  <si>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</si>
  <si>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</si>
  <si>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</si>
  <si>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</si>
  <si>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</si>
  <si>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</si>
  <si>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</si>
  <si>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</si>
  <si>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</si>
  <si>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</si>
  <si>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</si>
  <si>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</si>
  <si>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</si>
  <si>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</si>
  <si>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</si>
  <si>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</si>
  <si>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</si>
  <si>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</si>
  <si>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</si>
  <si>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</si>
  <si>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</si>
  <si>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</si>
  <si>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</si>
  <si>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</si>
  <si>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</si>
  <si>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</si>
  <si>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</si>
  <si>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</si>
  <si>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</si>
  <si>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</si>
  <si>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</si>
  <si>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</si>
  <si>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</si>
  <si>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</si>
  <si>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</si>
  <si>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</si>
  <si>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</si>
  <si>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</si>
  <si>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</si>
  <si>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</si>
  <si>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</si>
  <si>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</si>
  <si>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</si>
  <si>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</si>
  <si>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</si>
  <si>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</si>
  <si>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</si>
  <si>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</si>
  <si>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</si>
  <si>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</si>
  <si>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</si>
  <si>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</si>
  <si>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</si>
  <si>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</si>
  <si>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</si>
  <si>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</si>
  <si>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</si>
  <si>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</si>
  <si>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</si>
  <si>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</si>
  <si>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</si>
  <si>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</si>
  <si>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</si>
  <si>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</si>
  <si>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</si>
  <si>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</si>
  <si>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</si>
  <si>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</si>
  <si>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</si>
  <si>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</si>
  <si>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</si>
  <si>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</si>
  <si>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</si>
  <si>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</si>
  <si>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</si>
  <si>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</si>
  <si>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</si>
  <si>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</si>
  <si>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</si>
  <si>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</si>
  <si>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</si>
  <si>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</si>
  <si>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</si>
  <si>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</si>
  <si>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</si>
  <si>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</si>
  <si>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</si>
  <si>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</si>
  <si>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</si>
  <si>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</si>
  <si>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</si>
  <si>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</si>
  <si>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</si>
  <si>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</si>
  <si>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</si>
  <si>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</si>
  <si>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</si>
  <si>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</si>
  <si>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</si>
  <si>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</si>
  <si>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</si>
  <si>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</si>
  <si>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</si>
  <si>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</si>
  <si>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</si>
  <si>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</si>
  <si>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</si>
  <si>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</si>
  <si>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</si>
  <si>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</si>
  <si>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</si>
  <si>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</si>
  <si>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</si>
  <si>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</si>
  <si>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</si>
  <si>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</si>
  <si>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</si>
  <si>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</si>
  <si>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</si>
  <si>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</si>
  <si>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</si>
  <si>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</si>
  <si>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</si>
  <si>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</si>
  <si>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</si>
  <si>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</si>
  <si>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</si>
  <si>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</si>
  <si>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</si>
  <si>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</si>
  <si>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</si>
  <si>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</si>
  <si>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</si>
  <si>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</si>
  <si>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</si>
  <si>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</si>
  <si>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</si>
  <si>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</si>
  <si>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</si>
  <si>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</si>
  <si>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</si>
  <si>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</si>
  <si>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</si>
  <si>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</si>
  <si>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</si>
  <si>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</si>
  <si>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</si>
  <si>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</si>
  <si>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</si>
  <si>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</si>
  <si>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</si>
  <si>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</si>
  <si>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</si>
  <si>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</si>
  <si>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</si>
  <si>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</si>
  <si>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</si>
  <si>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</si>
  <si>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</si>
  <si>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</si>
  <si>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</si>
  <si>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</si>
  <si>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</si>
  <si>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</si>
  <si>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</si>
  <si>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</si>
  <si>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</si>
  <si>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</si>
  <si>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</si>
  <si>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</si>
  <si>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</si>
  <si>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</si>
  <si>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</si>
  <si>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</si>
  <si>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</si>
  <si>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</si>
  <si>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</si>
  <si>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</si>
  <si>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</si>
  <si>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</si>
  <si>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</si>
  <si>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</si>
  <si>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</si>
  <si>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</si>
  <si>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</si>
  <si>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</si>
  <si>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</si>
  <si>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</si>
  <si>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</si>
  <si>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</si>
  <si>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</si>
  <si>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</si>
  <si>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</si>
  <si>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</si>
  <si>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</si>
  <si>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</si>
  <si>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</si>
  <si>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</si>
  <si>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</si>
  <si>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</si>
  <si>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</si>
  <si>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</si>
  <si>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</si>
  <si>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</si>
  <si>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</si>
  <si>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</si>
  <si>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</si>
  <si>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</si>
  <si>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</si>
  <si>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</si>
  <si>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</si>
  <si>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</si>
  <si>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</si>
  <si>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</si>
  <si>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</si>
  <si>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</si>
  <si>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</si>
  <si>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</si>
  <si>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</si>
  <si>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</si>
  <si>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</si>
  <si>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</si>
  <si>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</si>
  <si>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</si>
  <si>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</si>
  <si>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</si>
  <si>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</si>
  <si>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</si>
  <si>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</si>
  <si>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</si>
  <si>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</si>
  <si>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</si>
  <si>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</si>
  <si>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</si>
  <si>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</si>
  <si>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</si>
  <si>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</si>
  <si>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</si>
  <si>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</si>
  <si>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</si>
  <si>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</si>
  <si>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</si>
  <si>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</si>
  <si>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</si>
  <si>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</si>
  <si>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</si>
  <si>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</si>
  <si>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</si>
  <si>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</si>
  <si>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</si>
  <si>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</si>
  <si>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</si>
  <si>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</si>
  <si>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</si>
  <si>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</si>
  <si>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</si>
  <si>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</si>
  <si>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</si>
  <si>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</si>
  <si>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</si>
  <si>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</si>
  <si>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</si>
  <si>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</si>
  <si>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</si>
  <si>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</si>
  <si>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</si>
  <si>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</si>
  <si>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</si>
  <si>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</si>
  <si>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</si>
  <si>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</si>
  <si>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</si>
  <si>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</si>
  <si>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</si>
  <si>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</si>
  <si>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</si>
  <si>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</si>
  <si>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</si>
  <si>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</si>
  <si>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</si>
  <si>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</si>
  <si>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</si>
  <si>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</si>
  <si>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</si>
  <si>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</si>
  <si>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</si>
  <si>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</si>
  <si>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</si>
  <si>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</si>
  <si>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</si>
  <si>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</si>
  <si>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</si>
  <si>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</si>
  <si>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</si>
  <si>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</si>
  <si>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</si>
  <si>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</si>
  <si>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</si>
  <si>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</si>
  <si>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</si>
  <si>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</si>
  <si>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</si>
  <si>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</si>
  <si>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</si>
  <si>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</si>
  <si>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</si>
  <si>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</si>
  <si>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</si>
  <si>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</si>
  <si>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</si>
  <si>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</si>
  <si>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</si>
  <si>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</si>
  <si>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</si>
  <si>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</si>
  <si>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</si>
  <si>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</si>
  <si>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</si>
  <si>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</si>
  <si>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</si>
  <si>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</si>
  <si>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</si>
  <si>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</si>
  <si>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</si>
  <si>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</si>
  <si>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</si>
  <si>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</si>
  <si>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</si>
  <si>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</si>
  <si>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</si>
  <si>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</si>
  <si>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</si>
  <si>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</si>
  <si>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</si>
  <si>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</si>
  <si>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</si>
  <si>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</si>
  <si>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</si>
  <si>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</si>
  <si>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</si>
  <si>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</si>
  <si>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</si>
  <si>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</si>
  <si>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</si>
  <si>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</si>
  <si>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</si>
  <si>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</si>
  <si>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</si>
  <si>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</si>
  <si>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</si>
  <si>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</si>
  <si>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</si>
  <si>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</si>
  <si>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</si>
  <si>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</si>
  <si>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</si>
  <si>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</si>
  <si>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</si>
  <si>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</si>
  <si>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</si>
  <si>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</si>
  <si>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</si>
  <si>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</si>
  <si>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</si>
  <si>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</si>
  <si>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</si>
  <si>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</si>
  <si>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</si>
  <si>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</si>
  <si>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</si>
  <si>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</si>
  <si>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</si>
  <si>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</si>
  <si>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</si>
  <si>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</si>
  <si>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</si>
  <si>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</si>
  <si>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</si>
  <si>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</si>
  <si>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</si>
  <si>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</si>
  <si>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</si>
  <si>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</si>
  <si>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</si>
  <si>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</si>
  <si>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</si>
  <si>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</si>
  <si>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</si>
  <si>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</si>
  <si>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</si>
  <si>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</si>
  <si>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</si>
  <si>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</si>
  <si>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</si>
  <si>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</si>
  <si>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</si>
  <si>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</si>
  <si>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</si>
  <si>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</si>
  <si>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</si>
  <si>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</si>
  <si>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</si>
  <si>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</si>
  <si>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</si>
  <si>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</si>
  <si>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</si>
  <si>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</si>
  <si>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</si>
  <si>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</si>
  <si>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</si>
  <si>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</si>
  <si>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</si>
  <si>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</si>
  <si>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</si>
  <si>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</si>
  <si>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</si>
  <si>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</si>
  <si>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</si>
  <si>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</si>
  <si>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</si>
  <si>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</si>
  <si>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</si>
  <si>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</si>
  <si>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</si>
  <si>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</si>
  <si>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</si>
  <si>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</si>
  <si>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</si>
  <si>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</si>
  <si>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</si>
  <si>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</si>
  <si>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</si>
  <si>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</si>
  <si>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</si>
  <si>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</si>
  <si>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</si>
  <si>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</si>
  <si>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</si>
  <si>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</si>
  <si>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</si>
  <si>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</si>
  <si>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</si>
  <si>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</si>
  <si>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</si>
  <si>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</si>
  <si>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</si>
  <si>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</si>
  <si>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</si>
  <si>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</si>
  <si>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</si>
  <si>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</si>
  <si>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</si>
  <si>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</si>
  <si>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</si>
  <si>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</si>
  <si>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</si>
  <si>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</si>
  <si>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</si>
  <si>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</si>
  <si>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</si>
  <si>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</si>
  <si>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</si>
  <si>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</si>
  <si>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</si>
  <si>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</si>
  <si>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</si>
  <si>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</si>
  <si>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</si>
  <si>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</si>
  <si>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</si>
  <si>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</si>
  <si>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</si>
  <si>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</si>
  <si>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</si>
  <si>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</si>
  <si>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</si>
  <si>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</si>
  <si>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</si>
  <si>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</si>
  <si>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</si>
  <si>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</si>
  <si>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</si>
  <si>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</si>
  <si>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</si>
  <si>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</si>
  <si>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</si>
  <si>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</si>
  <si>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</si>
  <si>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</si>
  <si>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</si>
  <si>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</si>
  <si>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</si>
  <si>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</si>
  <si>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</si>
  <si>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</si>
  <si>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</si>
  <si>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</si>
  <si>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</si>
  <si>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</si>
  <si>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</si>
  <si>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</si>
  <si>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</si>
  <si>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</si>
  <si>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</si>
  <si>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</si>
  <si>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</si>
  <si>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</si>
  <si>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</si>
  <si>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</si>
  <si>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</si>
  <si>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</si>
  <si>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</si>
  <si>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</si>
  <si>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</si>
  <si>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</si>
  <si>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</si>
  <si>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</si>
  <si>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</si>
  <si>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</si>
  <si>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</si>
  <si>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</si>
  <si>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</si>
  <si>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</si>
  <si>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</si>
  <si>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</si>
  <si>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</si>
  <si>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</si>
  <si>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</si>
  <si>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</si>
  <si>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</si>
  <si>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</si>
  <si>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</si>
  <si>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</si>
  <si>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</si>
  <si>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</si>
  <si>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</si>
  <si>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</si>
  <si>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</si>
  <si>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</si>
  <si>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</si>
  <si>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</si>
  <si>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</si>
  <si>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</si>
  <si>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</si>
  <si>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</si>
  <si>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</si>
  <si>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</si>
  <si>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</si>
  <si>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</si>
  <si>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</si>
  <si>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</si>
  <si>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</si>
  <si>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</si>
  <si>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</si>
  <si>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</si>
  <si>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</si>
  <si>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</si>
  <si>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</si>
  <si>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</si>
  <si>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</si>
  <si>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</si>
  <si>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</si>
  <si>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</si>
  <si>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</si>
  <si>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</si>
  <si>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</si>
  <si>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</si>
  <si>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</si>
  <si>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</si>
  <si>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</si>
  <si>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</si>
  <si>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</si>
  <si>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</si>
  <si>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</si>
  <si>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</si>
  <si>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</si>
  <si>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</si>
  <si>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</si>
  <si>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</si>
  <si>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</si>
  <si>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</si>
  <si>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</si>
  <si>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</si>
  <si>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</si>
  <si>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</si>
  <si>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</si>
  <si>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</si>
  <si>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</si>
  <si>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</si>
  <si>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</si>
  <si>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</si>
  <si>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</si>
  <si>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</si>
  <si>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</si>
  <si>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</si>
  <si>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</si>
  <si>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</si>
  <si>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</si>
  <si>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</si>
  <si>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</si>
  <si>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</si>
  <si>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</si>
  <si>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</si>
  <si>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</si>
  <si>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</si>
  <si>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</si>
  <si>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</si>
  <si>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</si>
  <si>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</si>
  <si>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</si>
  <si>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</si>
  <si>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</si>
  <si>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</si>
  <si>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</si>
  <si>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</si>
  <si>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</si>
  <si>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</si>
  <si>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</si>
  <si>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</si>
  <si>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</si>
  <si>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</si>
  <si>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</si>
  <si>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</si>
  <si>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</si>
  <si>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</si>
  <si>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</si>
  <si>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</si>
  <si>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</si>
  <si>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</si>
  <si>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</si>
  <si>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</si>
  <si>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</si>
  <si>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</si>
  <si>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</si>
  <si>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</si>
  <si>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</si>
  <si>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</si>
  <si>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</si>
  <si>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</si>
  <si>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</si>
  <si>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</si>
  <si>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</si>
  <si>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</si>
  <si>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</si>
  <si>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</si>
  <si>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</si>
  <si>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</si>
  <si>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</si>
  <si>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</si>
  <si>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</si>
  <si>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</si>
  <si>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</si>
  <si>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</si>
  <si>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</si>
  <si>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</si>
  <si>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</si>
  <si>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</si>
  <si>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</si>
  <si>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</si>
  <si>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</si>
  <si>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</si>
  <si>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</si>
  <si>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</si>
  <si>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</si>
  <si>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</si>
  <si>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</si>
  <si>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</si>
  <si>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</si>
  <si>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</si>
  <si>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</si>
  <si>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</si>
  <si>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</si>
  <si>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</si>
  <si>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</si>
  <si>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</si>
  <si>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</si>
  <si>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</si>
  <si>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</si>
  <si>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</si>
  <si>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</si>
  <si>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</si>
  <si>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</si>
  <si>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</si>
  <si>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</si>
  <si>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</si>
  <si>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</si>
  <si>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</si>
  <si>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</si>
  <si>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</si>
  <si>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</si>
  <si>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</si>
  <si>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</si>
  <si>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</si>
  <si>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</si>
  <si>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</si>
  <si>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</si>
  <si>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</si>
  <si>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</si>
  <si>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</si>
  <si>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</si>
  <si>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</si>
  <si>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</si>
  <si>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</si>
  <si>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</si>
  <si>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</si>
  <si>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</si>
  <si>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</si>
  <si>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</si>
  <si>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</si>
  <si>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</si>
  <si>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</si>
  <si>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</si>
  <si>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</si>
  <si>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</si>
  <si>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</si>
  <si>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</si>
  <si>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</si>
  <si>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</si>
  <si>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</si>
  <si>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</si>
  <si>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</si>
  <si>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</si>
  <si>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</si>
  <si>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</si>
  <si>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</si>
  <si>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</si>
  <si>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</si>
  <si>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</si>
  <si>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</si>
  <si>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</si>
  <si>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</si>
  <si>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</si>
  <si>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</si>
  <si>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</si>
  <si>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</si>
  <si>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</si>
  <si>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</si>
  <si>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</si>
  <si>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</si>
  <si>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</si>
  <si>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</si>
  <si>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</si>
  <si>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</si>
  <si>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</si>
  <si>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</si>
  <si>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</si>
  <si>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</si>
  <si>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</si>
  <si>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</si>
  <si>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</si>
  <si>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</si>
  <si>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</si>
  <si>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</si>
  <si>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</si>
  <si>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</si>
  <si>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</si>
  <si>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</si>
  <si>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</si>
  <si>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</si>
  <si>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</si>
  <si>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</si>
  <si>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</si>
  <si>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</si>
  <si>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</si>
  <si>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</si>
  <si>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</si>
  <si>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</si>
  <si>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</si>
  <si>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</si>
  <si>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</si>
  <si>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</si>
  <si>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</si>
  <si>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</si>
  <si>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</si>
  <si>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</si>
  <si>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</si>
  <si>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</si>
  <si>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</si>
  <si>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</si>
  <si>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</si>
  <si>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</si>
  <si>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</si>
  <si>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</si>
  <si>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</si>
  <si>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</si>
  <si>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</si>
  <si>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</si>
  <si>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</si>
  <si>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</si>
  <si>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</si>
  <si>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</si>
  <si>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</si>
  <si>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</si>
  <si>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</si>
  <si>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</si>
  <si>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</si>
  <si>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</si>
  <si>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</si>
  <si>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</si>
  <si>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</si>
  <si>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</si>
  <si>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</si>
  <si>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</si>
  <si>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</si>
  <si>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</si>
  <si>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</si>
  <si>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</si>
  <si>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</si>
  <si>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</si>
  <si>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</si>
  <si>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</si>
  <si>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</si>
  <si>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</si>
  <si>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</si>
  <si>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</si>
  <si>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</si>
  <si>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</si>
  <si>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</si>
  <si>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</si>
  <si>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</si>
  <si>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</si>
  <si>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</si>
  <si>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</si>
  <si>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</si>
  <si>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</si>
  <si>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</si>
  <si>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</si>
  <si>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</si>
  <si>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</si>
  <si>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</si>
  <si>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</si>
  <si>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</si>
  <si>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</si>
  <si>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</si>
  <si>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</si>
  <si>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</si>
  <si>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</si>
  <si>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</si>
  <si>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</si>
  <si>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</si>
  <si>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</si>
  <si>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</si>
  <si>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</si>
  <si>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</si>
  <si>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</si>
  <si>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</si>
  <si>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</si>
  <si>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</si>
  <si>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</si>
  <si>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</si>
  <si>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</si>
  <si>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</si>
  <si>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</si>
  <si>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</si>
  <si>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</si>
  <si>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</si>
  <si>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</si>
  <si>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</si>
  <si>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</si>
  <si>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</si>
  <si>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</si>
  <si>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</si>
  <si>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</si>
  <si>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</si>
  <si>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</si>
  <si>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</si>
  <si>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</si>
  <si>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</si>
  <si>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</si>
  <si>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</si>
  <si>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</si>
  <si>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</si>
  <si>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</si>
  <si>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</si>
  <si>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</si>
  <si>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</si>
  <si>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</si>
  <si>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</si>
  <si>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</si>
  <si>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</si>
  <si>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</si>
  <si>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</si>
  <si>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</si>
  <si>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</si>
  <si>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</si>
  <si>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</si>
  <si>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</si>
  <si>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</si>
  <si>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</si>
  <si>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</si>
  <si>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</si>
  <si>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</si>
  <si>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</si>
  <si>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</si>
  <si>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</si>
  <si>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</si>
  <si>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</si>
  <si>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</si>
  <si>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</si>
  <si>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</si>
  <si>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</si>
  <si>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</si>
  <si>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</si>
  <si>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</si>
  <si>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</si>
  <si>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</si>
  <si>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</si>
  <si>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</si>
  <si>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</si>
  <si>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</si>
  <si>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</si>
  <si>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</si>
  <si>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</si>
  <si>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</si>
  <si>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</si>
  <si>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</si>
  <si>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</si>
  <si>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</si>
  <si>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</si>
  <si>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</si>
  <si>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</si>
  <si>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</si>
  <si>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</si>
  <si>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</si>
  <si>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</si>
  <si>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</si>
  <si>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</si>
  <si>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</si>
  <si>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</si>
  <si>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</si>
  <si>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</si>
  <si>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</si>
  <si>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</si>
  <si>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</si>
  <si>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</si>
  <si>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</si>
  <si>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</si>
  <si>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</si>
  <si>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</si>
  <si>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</si>
  <si>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</si>
  <si>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</si>
  <si>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</si>
  <si>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</si>
  <si>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</si>
  <si>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</si>
  <si>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</si>
  <si>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</si>
  <si>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</si>
  <si>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</si>
  <si>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</si>
  <si>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</si>
  <si>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</si>
  <si>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</si>
  <si>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</si>
  <si>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</si>
  <si>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</si>
  <si>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</si>
  <si>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</si>
  <si>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</si>
  <si>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</si>
  <si>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</si>
  <si>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</si>
  <si>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</si>
  <si>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</si>
  <si>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</si>
  <si>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</si>
  <si>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</si>
  <si>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</si>
  <si>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</si>
  <si>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</si>
  <si>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</si>
  <si>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</si>
  <si>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</si>
  <si>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</si>
  <si>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</si>
  <si>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</si>
  <si>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</si>
  <si>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</si>
  <si>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</si>
  <si>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</si>
  <si>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</si>
  <si>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</si>
  <si>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</si>
  <si>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</si>
  <si>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</si>
  <si>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</si>
  <si>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</si>
  <si>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</si>
  <si>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</si>
  <si>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</si>
  <si>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</si>
  <si>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</si>
  <si>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</si>
  <si>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</si>
  <si>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</si>
  <si>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</si>
  <si>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</si>
  <si>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</si>
  <si>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</si>
  <si>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</si>
  <si>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</si>
  <si>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</si>
  <si>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</si>
  <si>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</si>
  <si>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</si>
  <si>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</si>
  <si>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</si>
  <si>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</si>
  <si>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</si>
  <si>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</si>
  <si>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</si>
  <si>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</si>
  <si>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</si>
  <si>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</si>
  <si>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</si>
  <si>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</si>
  <si>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</si>
  <si>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</si>
  <si>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</si>
  <si>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</si>
  <si>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</si>
  <si>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</si>
  <si>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</si>
  <si>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</si>
  <si>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</si>
  <si>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</si>
  <si>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</si>
  <si>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</si>
  <si>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</si>
  <si>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</si>
  <si>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</si>
  <si>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</si>
  <si>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</si>
  <si>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</si>
  <si>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</si>
  <si>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</si>
  <si>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</si>
  <si>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</si>
  <si>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</si>
  <si>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</si>
  <si>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</si>
  <si>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</si>
  <si>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</si>
  <si>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</si>
  <si>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</si>
  <si>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</si>
  <si>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</si>
  <si>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</si>
  <si>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</si>
  <si>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</si>
  <si>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</si>
  <si>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</si>
  <si>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</si>
  <si>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</si>
  <si>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</si>
  <si>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</si>
  <si>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</si>
  <si>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</si>
  <si>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</si>
  <si>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</si>
  <si>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</si>
  <si>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</si>
  <si>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</si>
  <si>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</si>
  <si>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</si>
  <si>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</si>
  <si>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</si>
  <si>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</si>
  <si>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</si>
  <si>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</si>
  <si>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</si>
  <si>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</si>
  <si>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</si>
  <si>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</si>
  <si>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</si>
  <si>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</si>
  <si>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</si>
  <si>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</si>
  <si>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</si>
  <si>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</si>
  <si>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</si>
  <si>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</si>
  <si>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</si>
  <si>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</si>
  <si>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</si>
  <si>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</si>
  <si>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</si>
  <si>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</si>
  <si>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</si>
  <si>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</si>
  <si>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</si>
  <si>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</si>
  <si>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</si>
  <si>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</si>
  <si>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</si>
  <si>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</si>
  <si>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</si>
  <si>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</si>
  <si>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</si>
  <si>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</si>
  <si>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</si>
  <si>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</si>
  <si>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</si>
  <si>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</si>
  <si>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</si>
  <si>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</si>
  <si>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</si>
  <si>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</si>
  <si>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</si>
  <si>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</si>
  <si>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</si>
  <si>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</si>
  <si>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</si>
  <si>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</si>
  <si>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</si>
  <si>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</si>
  <si>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</si>
  <si>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</si>
  <si>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</si>
  <si>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</si>
  <si>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</si>
  <si>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</si>
  <si>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</si>
  <si>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</si>
  <si>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</si>
  <si>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</si>
  <si>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</si>
  <si>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</si>
  <si>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</si>
  <si>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</si>
  <si>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</si>
  <si>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</si>
  <si>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</si>
  <si>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</si>
  <si>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</si>
  <si>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</si>
  <si>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</si>
  <si>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</si>
  <si>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</si>
  <si>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</si>
  <si>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</si>
  <si>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</si>
  <si>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</si>
  <si>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</si>
  <si>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</si>
  <si>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</si>
  <si>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</si>
  <si>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</si>
  <si>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</si>
  <si>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</si>
  <si>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</si>
  <si>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</si>
  <si>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</si>
  <si>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</si>
  <si>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</si>
  <si>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</si>
  <si>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</si>
  <si>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</si>
  <si>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</si>
  <si>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</si>
  <si>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</si>
  <si>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</si>
  <si>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</si>
  <si>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</si>
  <si>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</si>
  <si>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</si>
  <si>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</si>
  <si>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</si>
  <si>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</si>
  <si>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</si>
  <si>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</si>
  <si>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</si>
  <si>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</si>
  <si>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</si>
  <si>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</si>
  <si>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</si>
  <si>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</si>
  <si>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</si>
  <si>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</si>
  <si>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</si>
  <si>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</si>
  <si>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</si>
  <si>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</si>
  <si>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</si>
  <si>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</si>
  <si>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</si>
  <si>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</si>
  <si>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</si>
  <si>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</si>
  <si>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</si>
  <si>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</si>
  <si>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</si>
  <si>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</si>
  <si>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</si>
  <si>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</si>
  <si>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</si>
  <si>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</si>
  <si>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</si>
  <si>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</si>
  <si>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</si>
  <si>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</si>
  <si>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</si>
  <si>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</si>
  <si>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</si>
  <si>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</si>
  <si>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</si>
  <si>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</si>
  <si>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</si>
  <si>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</si>
  <si>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</si>
  <si>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</si>
  <si>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</si>
  <si>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</si>
  <si>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</si>
  <si>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</si>
  <si>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</si>
  <si>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</si>
  <si>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</si>
  <si>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</si>
  <si>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</si>
  <si>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</si>
  <si>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</si>
  <si>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</si>
  <si>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</si>
  <si>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</si>
  <si>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</si>
  <si>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</si>
  <si>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</si>
  <si>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</si>
  <si>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</si>
  <si>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</si>
  <si>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</si>
  <si>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</si>
  <si>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</si>
  <si>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</si>
  <si>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</si>
  <si>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</si>
  <si>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</si>
  <si>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</si>
  <si>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</si>
  <si>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</si>
  <si>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</si>
  <si>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</si>
  <si>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</si>
  <si>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</si>
  <si>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</si>
  <si>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</si>
  <si>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</si>
  <si>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</si>
  <si>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</si>
  <si>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</si>
  <si>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</si>
  <si>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</si>
  <si>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</si>
  <si>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</si>
  <si>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</si>
  <si>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</si>
  <si>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</si>
  <si>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</si>
  <si>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</si>
  <si>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</si>
  <si>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</si>
  <si>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</si>
  <si>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</si>
  <si>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</si>
  <si>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</si>
  <si>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</si>
  <si>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</si>
  <si>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</si>
  <si>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</si>
  <si>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</si>
  <si>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</si>
  <si>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</si>
  <si>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</si>
  <si>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</si>
  <si>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</si>
  <si>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</si>
  <si>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</si>
  <si>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</si>
  <si>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</si>
  <si>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</si>
  <si>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</si>
  <si>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</si>
  <si>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</si>
  <si>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</si>
  <si>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</si>
  <si>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</si>
  <si>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</si>
  <si>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</si>
  <si>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</si>
  <si>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</si>
  <si>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</si>
  <si>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</si>
  <si>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</si>
  <si>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</si>
  <si>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</si>
  <si>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</si>
  <si>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</si>
  <si>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</si>
  <si>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</si>
  <si>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</si>
  <si>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</si>
  <si>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</si>
  <si>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</si>
  <si>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</si>
  <si>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</si>
  <si>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</si>
  <si>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</si>
  <si>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</si>
  <si>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</si>
  <si>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</si>
  <si>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</si>
  <si>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</si>
  <si>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</si>
  <si>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</si>
  <si>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</si>
  <si>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</si>
  <si>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</si>
  <si>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</si>
  <si>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</si>
  <si>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</si>
  <si>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</si>
  <si>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</si>
  <si>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</si>
  <si>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</si>
  <si>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</si>
  <si>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</si>
  <si>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</si>
  <si>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</si>
  <si>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</si>
  <si>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</si>
  <si>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</si>
  <si>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</si>
  <si>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</si>
  <si>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</si>
  <si>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</si>
  <si>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</si>
  <si>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</si>
  <si>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</si>
  <si>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</si>
  <si>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</si>
  <si>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</si>
  <si>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</si>
  <si>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</si>
  <si>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</si>
  <si>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</si>
  <si>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</si>
  <si>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</si>
  <si>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</si>
  <si>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</si>
  <si>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</si>
  <si>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</si>
  <si>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</si>
  <si>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</si>
  <si>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</si>
  <si>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</si>
  <si>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</si>
  <si>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</si>
  <si>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</si>
  <si>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</si>
  <si>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</si>
  <si>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</si>
  <si>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</si>
  <si>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</si>
  <si>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</si>
  <si>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</si>
  <si>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</si>
  <si>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</si>
  <si>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</si>
  <si>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</si>
  <si>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</si>
  <si>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</si>
  <si>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</si>
  <si>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</si>
  <si>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</si>
  <si>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</si>
  <si>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</si>
  <si>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</si>
  <si>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</si>
  <si>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</si>
  <si>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</si>
  <si>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</si>
  <si>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</si>
  <si>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</si>
  <si>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</si>
  <si>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</si>
  <si>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</si>
  <si>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</si>
  <si>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</si>
  <si>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</si>
  <si>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</si>
  <si>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</si>
  <si>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</si>
  <si>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</si>
  <si>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</si>
  <si>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</si>
  <si>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</si>
  <si>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</si>
  <si>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</si>
  <si>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</si>
  <si>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</si>
  <si>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</si>
  <si>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</si>
  <si>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</si>
  <si>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</si>
  <si>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</si>
  <si>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</si>
  <si>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</si>
  <si>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</si>
  <si>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</si>
  <si>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</si>
  <si>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</si>
  <si>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</si>
  <si>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</si>
  <si>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</si>
  <si>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</si>
  <si>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</si>
  <si>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</si>
  <si>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</si>
  <si>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</si>
  <si>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</si>
  <si>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</si>
  <si>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</si>
  <si>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</si>
  <si>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</si>
  <si>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</si>
  <si>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</si>
  <si>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</si>
  <si>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</si>
  <si>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</si>
  <si>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</si>
  <si>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</si>
  <si>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</si>
  <si>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</si>
  <si>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</si>
  <si>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</si>
  <si>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</si>
  <si>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</si>
  <si>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</si>
  <si>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</si>
  <si>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</si>
  <si>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</si>
  <si>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</si>
  <si>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</si>
  <si>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</si>
  <si>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</si>
  <si>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</si>
  <si>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</si>
  <si>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</si>
  <si>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</si>
  <si>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</si>
  <si>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</si>
  <si>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</si>
  <si>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</si>
  <si>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</si>
  <si>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</si>
  <si>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</si>
  <si>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</si>
  <si>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</si>
  <si>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</si>
  <si>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</si>
  <si>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</si>
  <si>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</si>
  <si>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</si>
  <si>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</si>
  <si>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</si>
  <si>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</si>
  <si>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</si>
  <si>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</si>
  <si>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</si>
  <si>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</si>
  <si>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</si>
  <si>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</si>
  <si>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</si>
  <si>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</si>
  <si>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</si>
  <si>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</si>
  <si>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</si>
  <si>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</si>
  <si>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</si>
  <si>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</si>
  <si>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</si>
  <si>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</si>
  <si>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</si>
  <si>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</si>
  <si>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</si>
  <si>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</si>
  <si>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</si>
  <si>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</si>
  <si>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</si>
  <si>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</si>
  <si>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</si>
  <si>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</si>
  <si>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</si>
  <si>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</si>
  <si>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</si>
  <si>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</si>
  <si>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</si>
  <si>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</si>
  <si>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</si>
  <si>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</si>
  <si>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</si>
  <si>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</si>
  <si>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</si>
  <si>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</si>
  <si>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</si>
  <si>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</si>
  <si>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</si>
  <si>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</si>
  <si>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</si>
  <si>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</si>
  <si>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</si>
  <si>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</si>
  <si>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</si>
  <si>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</si>
  <si>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</si>
  <si>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</si>
  <si>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</si>
  <si>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</si>
  <si>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</si>
  <si>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</si>
  <si>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</si>
  <si>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</si>
  <si>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</si>
  <si>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</si>
  <si>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</si>
  <si>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</si>
  <si>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</si>
  <si>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</si>
  <si>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</si>
  <si>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</si>
  <si>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</si>
  <si>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</si>
  <si>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</si>
  <si>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</si>
  <si>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</si>
  <si>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</si>
  <si>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</si>
  <si>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</si>
  <si>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</si>
  <si>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</si>
  <si>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</si>
  <si>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</si>
  <si>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</si>
  <si>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</si>
  <si>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</si>
  <si>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</si>
  <si>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</si>
  <si>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</si>
  <si>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</si>
  <si>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</si>
  <si>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</si>
  <si>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</si>
  <si>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</si>
  <si>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</si>
  <si>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</si>
  <si>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</si>
  <si>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</si>
  <si>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</si>
  <si>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</si>
  <si>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</si>
  <si>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</si>
  <si>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</si>
  <si>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</si>
  <si>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</si>
  <si>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</si>
  <si>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</si>
  <si>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</si>
  <si>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</si>
  <si>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</si>
  <si>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</si>
  <si>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</si>
  <si>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</si>
  <si>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</si>
  <si>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</si>
  <si>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</si>
  <si>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</si>
  <si>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</si>
  <si>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</si>
  <si>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</si>
  <si>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</si>
  <si>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</si>
  <si>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</si>
  <si>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</si>
  <si>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</si>
  <si>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</si>
  <si>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</si>
  <si>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</si>
  <si>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</si>
  <si>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</si>
  <si>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</si>
  <si>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</si>
  <si>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</si>
  <si>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</si>
  <si>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</si>
  <si>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</si>
  <si>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</si>
  <si>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</si>
  <si>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</si>
  <si>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</si>
  <si>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</si>
  <si>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</si>
  <si>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</si>
  <si>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</si>
  <si>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</si>
  <si>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</si>
  <si>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</si>
  <si>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</si>
  <si>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</si>
  <si>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</si>
  <si>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</si>
  <si>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</si>
  <si>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</si>
  <si>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</si>
  <si>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</si>
  <si>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</si>
  <si>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</si>
  <si>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</si>
  <si>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</si>
  <si>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</si>
  <si>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</si>
  <si>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</si>
  <si>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</si>
  <si>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</si>
  <si>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</si>
  <si>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</si>
  <si>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</si>
  <si>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</si>
  <si>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</si>
  <si>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</si>
  <si>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</si>
  <si>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</si>
  <si>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</si>
  <si>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</si>
  <si>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</si>
  <si>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</si>
  <si>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</si>
  <si>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</si>
  <si>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</si>
  <si>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</si>
  <si>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</si>
  <si>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</si>
  <si>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</si>
  <si>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</si>
  <si>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</si>
  <si>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</si>
  <si>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</si>
  <si>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</si>
  <si>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</si>
  <si>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</si>
  <si>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</si>
  <si>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</si>
  <si>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</si>
  <si>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</si>
  <si>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</si>
  <si>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</si>
  <si>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</si>
  <si>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</si>
  <si>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</si>
  <si>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</si>
  <si>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</si>
  <si>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</si>
  <si>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</si>
  <si>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</si>
  <si>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</si>
  <si>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</si>
  <si>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</si>
  <si>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</si>
  <si>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</si>
  <si>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</si>
  <si>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</si>
  <si>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</si>
  <si>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</si>
  <si>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</si>
  <si>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</si>
  <si>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</si>
  <si>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</si>
  <si>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</si>
  <si>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</si>
  <si>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</si>
  <si>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</si>
  <si>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</si>
  <si>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</si>
  <si>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</si>
  <si>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</si>
  <si>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</si>
  <si>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</si>
  <si>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</si>
  <si>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</si>
  <si>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</si>
  <si>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</si>
  <si>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</si>
  <si>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</si>
  <si>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</si>
  <si>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</si>
  <si>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</si>
  <si>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</si>
  <si>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</si>
  <si>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</si>
  <si>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</si>
  <si>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</si>
  <si>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</si>
  <si>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</si>
  <si>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</si>
  <si>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</si>
  <si>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</si>
  <si>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</si>
  <si>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</si>
  <si>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</si>
  <si>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</si>
  <si>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</si>
  <si>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</si>
  <si>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</si>
  <si>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</si>
  <si>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</si>
  <si>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</si>
  <si>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</si>
  <si>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</si>
  <si>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</si>
  <si>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</si>
  <si>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</si>
  <si>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</si>
  <si>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</si>
  <si>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</si>
  <si>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</si>
  <si>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</si>
  <si>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</si>
  <si>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</si>
  <si>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</si>
  <si>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</si>
  <si>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</si>
  <si>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</si>
  <si>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</si>
  <si>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</si>
  <si>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</si>
  <si>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</si>
  <si>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</si>
  <si>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</si>
  <si>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</si>
  <si>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</si>
  <si>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</si>
  <si>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</si>
  <si>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</si>
  <si>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</si>
  <si>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</si>
  <si>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</si>
  <si>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</si>
  <si>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</si>
  <si>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</si>
  <si>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</si>
  <si>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</si>
  <si>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</si>
  <si>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</si>
  <si>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</si>
  <si>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</si>
  <si>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</si>
  <si>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</si>
  <si>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</si>
  <si>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</si>
  <si>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</si>
  <si>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</si>
  <si>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</si>
  <si>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</si>
  <si>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</si>
  <si>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</si>
  <si>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</si>
  <si>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</si>
  <si>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</si>
  <si>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</si>
  <si>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</si>
  <si>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</si>
  <si>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</si>
  <si>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</si>
  <si>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</si>
  <si>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</si>
  <si>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</si>
  <si>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</si>
  <si>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</si>
  <si>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</si>
  <si>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</si>
  <si>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</si>
  <si>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</si>
  <si>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</si>
  <si>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</si>
  <si>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</si>
  <si>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</si>
  <si>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</si>
  <si>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</si>
  <si>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</si>
  <si>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</si>
  <si>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</si>
  <si>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</si>
  <si>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</si>
  <si>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</si>
  <si>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</si>
  <si>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</si>
  <si>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</si>
  <si>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</si>
  <si>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</si>
  <si>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</si>
  <si>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</si>
  <si>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</si>
  <si>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</si>
  <si>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</si>
  <si>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</si>
  <si>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</si>
  <si>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</si>
  <si>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</si>
  <si>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</si>
  <si>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</si>
  <si>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</si>
  <si>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</si>
  <si>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</si>
  <si>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</si>
  <si>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</si>
  <si>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</si>
  <si>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</si>
  <si>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</si>
  <si>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</si>
  <si>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</si>
  <si>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</si>
  <si>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</si>
  <si>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</si>
  <si>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</si>
  <si>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</si>
  <si>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</si>
  <si>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</si>
  <si>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</si>
  <si>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</si>
  <si>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</si>
  <si>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</si>
  <si>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</si>
  <si>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</si>
  <si>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</si>
  <si>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</si>
  <si>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</si>
  <si>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</si>
  <si>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</si>
  <si>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</si>
  <si>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</si>
  <si>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</si>
  <si>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</si>
  <si>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</si>
  <si>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</si>
  <si>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</si>
  <si>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</si>
  <si>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</si>
  <si>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</si>
  <si>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</si>
  <si>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</si>
  <si>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</si>
  <si>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</si>
  <si>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</si>
  <si>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</si>
  <si>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</si>
  <si>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</si>
  <si>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</si>
  <si>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</si>
  <si>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</si>
  <si>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</si>
  <si>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</si>
  <si>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</si>
  <si>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</si>
  <si>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</si>
  <si>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</si>
  <si>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</si>
  <si>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</si>
  <si>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</si>
  <si>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</si>
  <si>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</si>
  <si>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</si>
  <si>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</si>
  <si>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</si>
  <si>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</si>
  <si>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</si>
  <si>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</si>
  <si>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</si>
  <si>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</si>
  <si>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</si>
  <si>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</si>
  <si>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</si>
  <si>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</si>
  <si>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</si>
  <si>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</si>
  <si>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</si>
  <si>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</si>
  <si>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</si>
  <si>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</si>
  <si>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</si>
  <si>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</si>
  <si>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</si>
  <si>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</si>
  <si>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</si>
  <si>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</si>
  <si>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</si>
  <si>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</si>
  <si>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</si>
  <si>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</si>
  <si>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</si>
  <si>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</si>
  <si>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</si>
  <si>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</si>
  <si>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</si>
  <si>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</si>
  <si>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</si>
  <si>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</si>
  <si>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</si>
  <si>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</si>
  <si>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</si>
  <si>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</si>
  <si>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</si>
  <si>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</si>
  <si>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</si>
  <si>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</si>
  <si>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</si>
  <si>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</si>
  <si>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</si>
  <si>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</si>
  <si>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</si>
  <si>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</si>
  <si>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</si>
  <si>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</si>
  <si>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</si>
  <si>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</si>
  <si>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</si>
  <si>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</si>
  <si>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</si>
  <si>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</si>
  <si>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</si>
  <si>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</si>
  <si>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</si>
  <si>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</si>
  <si>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</si>
  <si>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</si>
  <si>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</si>
  <si>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</si>
  <si>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</si>
  <si>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</si>
  <si>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</si>
  <si>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</si>
  <si>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</si>
  <si>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</si>
  <si>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</si>
  <si>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</si>
  <si>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</si>
  <si>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</si>
  <si>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</si>
  <si>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</si>
  <si>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</si>
  <si>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</si>
  <si>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</si>
  <si>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</si>
  <si>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</si>
  <si>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</si>
  <si>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</si>
  <si>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</si>
  <si>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</si>
  <si>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</si>
  <si>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</si>
  <si>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</si>
  <si>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</si>
  <si>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</si>
  <si>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</si>
  <si>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</si>
  <si>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</si>
  <si>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</si>
  <si>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</si>
  <si>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</si>
  <si>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</si>
  <si>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</si>
  <si>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</si>
  <si>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</si>
  <si>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</si>
  <si>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</si>
  <si>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</si>
  <si>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</si>
  <si>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</si>
  <si>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</si>
  <si>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</si>
  <si>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</si>
  <si>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</si>
  <si>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</si>
  <si>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</si>
  <si>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</si>
  <si>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</si>
  <si>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</si>
  <si>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</si>
  <si>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</si>
  <si>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</si>
  <si>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</si>
  <si>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</si>
  <si>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</si>
  <si>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</si>
  <si>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</si>
  <si>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</si>
  <si>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</si>
  <si>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</si>
  <si>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</si>
  <si>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</si>
  <si>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</si>
  <si>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</si>
  <si>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</si>
  <si>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</si>
  <si>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</si>
  <si>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</si>
  <si>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</si>
  <si>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</si>
  <si>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</si>
  <si>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</si>
  <si>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</si>
  <si>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</si>
  <si>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</si>
  <si>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</si>
  <si>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</si>
  <si>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</si>
  <si>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</si>
  <si>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</si>
  <si>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</si>
  <si>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</si>
  <si>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</si>
  <si>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</si>
  <si>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</si>
  <si>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</si>
  <si>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</si>
  <si>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</si>
  <si>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</si>
  <si>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</si>
  <si>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</si>
  <si>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</si>
  <si>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</si>
  <si>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</si>
  <si>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</si>
  <si>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</si>
  <si>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</si>
  <si>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</si>
  <si>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</si>
  <si>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</si>
  <si>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</si>
  <si>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</si>
  <si>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</si>
  <si>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</si>
  <si>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</si>
  <si>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</si>
  <si>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</si>
  <si>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</si>
  <si>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</si>
  <si>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</si>
  <si>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</si>
  <si>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</si>
  <si>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</si>
  <si>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</si>
  <si>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</si>
  <si>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</si>
  <si>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</si>
  <si>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</si>
  <si>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</si>
  <si>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</si>
  <si>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</si>
  <si>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</si>
  <si>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</si>
  <si>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</si>
  <si>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</si>
  <si>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</si>
  <si>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</si>
  <si>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</si>
  <si>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</si>
  <si>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</si>
  <si>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</si>
  <si>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</si>
  <si>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</si>
  <si>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</si>
  <si>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</si>
  <si>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</si>
  <si>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</si>
  <si>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</si>
  <si>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</si>
  <si>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</si>
  <si>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</si>
  <si>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</si>
  <si>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</si>
  <si>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</si>
  <si>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</si>
  <si>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</si>
  <si>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</si>
  <si>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</si>
  <si>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</si>
  <si>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</si>
  <si>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</si>
  <si>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</si>
  <si>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</si>
  <si>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</si>
  <si>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</si>
  <si>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</si>
  <si>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</si>
  <si>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</si>
  <si>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</si>
  <si>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</si>
  <si>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</si>
  <si>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</si>
  <si>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</si>
  <si>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</si>
  <si>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</si>
  <si>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</si>
  <si>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</si>
  <si>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</si>
  <si>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</si>
  <si>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</si>
  <si>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</si>
  <si>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</si>
  <si>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</si>
  <si>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</si>
  <si>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</si>
  <si>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</si>
  <si>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</si>
  <si>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</si>
  <si>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</si>
  <si>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</si>
  <si>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</si>
  <si>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</si>
  <si>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</si>
  <si>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</si>
  <si>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</si>
  <si>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</si>
  <si>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</si>
  <si>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</si>
  <si>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</si>
  <si>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</si>
  <si>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</si>
  <si>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</si>
  <si>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</si>
  <si>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</si>
  <si>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</si>
  <si>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</si>
  <si>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</si>
  <si>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</si>
  <si>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</si>
  <si>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</si>
  <si>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</si>
  <si>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</si>
  <si>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</si>
  <si>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</si>
  <si>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</si>
  <si>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</si>
  <si>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</si>
  <si>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</si>
  <si>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</si>
  <si>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</si>
  <si>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</si>
  <si>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</si>
  <si>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</si>
  <si>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</si>
  <si>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</si>
  <si>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</si>
  <si>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</si>
  <si>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</si>
  <si>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</si>
  <si>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</si>
  <si>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</si>
  <si>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</si>
  <si>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</si>
  <si>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</si>
  <si>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</si>
  <si>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</si>
  <si>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</si>
  <si>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</si>
  <si>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</si>
  <si>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</si>
  <si>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</si>
  <si>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</si>
  <si>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</si>
  <si>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</si>
  <si>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</si>
  <si>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</si>
  <si>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</si>
  <si>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</si>
  <si>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</si>
  <si>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</si>
  <si>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</si>
  <si>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</si>
  <si>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</si>
  <si>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</si>
  <si>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</si>
  <si>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</si>
  <si>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</si>
  <si>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</si>
  <si>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</si>
  <si>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</si>
  <si>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</si>
  <si>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</si>
  <si>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</si>
  <si>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</si>
  <si>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</si>
  <si>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</si>
  <si>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</si>
  <si>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</si>
  <si>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</si>
  <si>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</si>
  <si>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</si>
  <si>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</si>
  <si>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</si>
  <si>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</si>
  <si>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</si>
  <si>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</si>
  <si>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</si>
  <si>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</si>
  <si>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</si>
  <si>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</si>
  <si>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</si>
  <si>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</si>
  <si>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</si>
  <si>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</si>
  <si>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</si>
  <si>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</si>
  <si>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</si>
  <si>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</si>
  <si>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</si>
  <si>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</si>
  <si>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</si>
  <si>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</si>
  <si>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</si>
  <si>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</si>
  <si>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</si>
  <si>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</si>
  <si>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</si>
  <si>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</si>
  <si>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</si>
  <si>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</si>
  <si>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</si>
  <si>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</si>
  <si>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</si>
  <si>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</si>
  <si>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</si>
  <si>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</si>
  <si>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</si>
  <si>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</si>
  <si>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</si>
  <si>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</si>
  <si>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</si>
  <si>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</si>
  <si>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</si>
  <si>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</si>
  <si>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</si>
  <si>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</si>
  <si>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</si>
  <si>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</si>
  <si>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</si>
  <si>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</si>
  <si>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</si>
  <si>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</si>
  <si>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</si>
  <si>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</si>
  <si>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</si>
  <si>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</si>
  <si>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</si>
  <si>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</si>
  <si>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</si>
  <si>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</si>
  <si>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</si>
  <si>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</si>
  <si>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</si>
  <si>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</si>
  <si>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</si>
  <si>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</si>
  <si>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</si>
  <si>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</si>
  <si>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</si>
  <si>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</si>
  <si>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</si>
  <si>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</si>
  <si>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</si>
  <si>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</si>
  <si>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</si>
  <si>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</si>
  <si>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</si>
  <si>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</si>
  <si>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</si>
  <si>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</si>
  <si>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</si>
  <si>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</si>
  <si>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</si>
  <si>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</si>
  <si>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</si>
  <si>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</si>
  <si>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</si>
  <si>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</si>
  <si>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</si>
  <si>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</si>
  <si>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</si>
  <si>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</si>
  <si>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</si>
  <si>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</si>
  <si>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</si>
  <si>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</si>
  <si>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</si>
  <si>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</si>
  <si>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</si>
  <si>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</si>
  <si>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</si>
  <si>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</si>
  <si>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</si>
  <si>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</si>
  <si>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</si>
  <si>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</si>
  <si>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</si>
  <si>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</si>
  <si>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</si>
  <si>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</si>
  <si>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</si>
  <si>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</si>
  <si>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</si>
  <si>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</si>
  <si>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</si>
  <si>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</si>
  <si>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</si>
  <si>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</si>
  <si>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</si>
  <si>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</si>
  <si>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</si>
  <si>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</si>
  <si>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</si>
  <si>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</si>
  <si>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</si>
  <si>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</si>
  <si>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</si>
  <si>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</si>
  <si>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</si>
  <si>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</si>
  <si>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</si>
  <si>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</si>
  <si>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</si>
  <si>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</si>
  <si>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</si>
  <si>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</si>
  <si>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</si>
  <si>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</si>
  <si>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</si>
  <si>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</si>
  <si>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</si>
  <si>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</si>
  <si>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</si>
  <si>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</si>
  <si>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</si>
  <si>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</si>
  <si>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</si>
  <si>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</si>
  <si>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</si>
  <si>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</si>
  <si>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</si>
  <si>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</si>
  <si>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</si>
  <si>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</si>
  <si>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</si>
  <si>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</si>
  <si>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</si>
  <si>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</si>
  <si>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</si>
  <si>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</si>
  <si>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</si>
  <si>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</si>
  <si>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</si>
  <si>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</si>
  <si>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</si>
  <si>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</si>
  <si>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</si>
  <si>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</si>
  <si>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</si>
  <si>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</si>
  <si>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</si>
  <si>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</si>
  <si>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</si>
  <si>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</si>
  <si>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</si>
  <si>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</si>
  <si>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</si>
  <si>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</si>
  <si>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</si>
  <si>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</si>
  <si>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</si>
  <si>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</si>
  <si>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</si>
  <si>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</si>
  <si>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</si>
  <si>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</si>
  <si>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</si>
  <si>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</si>
  <si>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</si>
  <si>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</si>
  <si>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</si>
  <si>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</si>
  <si>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</si>
  <si>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</si>
  <si>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</si>
  <si>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</si>
  <si>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</si>
  <si>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</si>
  <si>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</si>
  <si>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</si>
  <si>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</si>
  <si>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</si>
  <si>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</si>
  <si>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</si>
  <si>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</si>
  <si>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</si>
  <si>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</si>
  <si>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</si>
  <si>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</si>
  <si>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</si>
  <si>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</si>
  <si>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</si>
  <si>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</si>
  <si>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</si>
  <si>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</si>
  <si>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</si>
  <si>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</si>
  <si>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</si>
  <si>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</si>
  <si>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</si>
  <si>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</si>
  <si>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</si>
  <si>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</si>
  <si>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</si>
  <si>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</si>
  <si>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</si>
  <si>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</si>
  <si>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</si>
  <si>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</si>
  <si>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</si>
  <si>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</si>
  <si>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</si>
  <si>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</si>
  <si>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</si>
  <si>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</si>
  <si>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</si>
  <si>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</si>
  <si>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</si>
  <si>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</si>
  <si>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</si>
  <si>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</si>
  <si>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</si>
  <si>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</si>
  <si>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</si>
  <si>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</si>
  <si>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</si>
  <si>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</si>
  <si>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</si>
  <si>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</si>
  <si>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</si>
  <si>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</si>
  <si>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</si>
  <si>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</si>
  <si>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</si>
  <si>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</si>
  <si>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</si>
  <si>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</si>
  <si>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</si>
  <si>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</si>
  <si>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</si>
  <si>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</si>
  <si>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</si>
  <si>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</si>
  <si>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</si>
  <si>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</si>
  <si>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</si>
  <si>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</si>
  <si>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</si>
  <si>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</si>
  <si>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</si>
  <si>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</si>
  <si>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</si>
  <si>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</si>
  <si>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</si>
  <si>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</si>
  <si>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</si>
  <si>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</si>
  <si>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</si>
  <si>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</si>
  <si>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</si>
  <si>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</si>
  <si>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</si>
  <si>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</si>
  <si>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</si>
  <si>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</si>
  <si>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</si>
  <si>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</si>
  <si>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</si>
  <si>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</si>
  <si>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</si>
  <si>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</si>
  <si>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</si>
  <si>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</si>
  <si>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</si>
  <si>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</si>
  <si>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</si>
  <si>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</si>
  <si>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</si>
  <si>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</si>
  <si>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</si>
  <si>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</si>
  <si>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</si>
  <si>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</si>
  <si>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</si>
  <si>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</si>
  <si>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</si>
  <si>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</si>
  <si>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</si>
  <si>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</si>
  <si>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</si>
  <si>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</si>
  <si>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</si>
  <si>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</si>
  <si>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</si>
  <si>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</si>
  <si>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</si>
  <si>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</si>
  <si>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</si>
  <si>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</si>
  <si>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</si>
  <si>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</si>
  <si>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</si>
  <si>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</si>
  <si>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</si>
  <si>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</si>
  <si>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</si>
  <si>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</si>
  <si>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</si>
  <si>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</si>
  <si>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</si>
  <si>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</si>
  <si>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</si>
  <si>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</si>
  <si>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</si>
  <si>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</si>
  <si>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</si>
  <si>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</si>
  <si>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</si>
  <si>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</si>
  <si>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</si>
  <si>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</si>
  <si>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</si>
  <si>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</si>
  <si>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</si>
  <si>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</si>
  <si>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</si>
  <si>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</si>
  <si>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</si>
  <si>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</si>
  <si>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</si>
  <si>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</si>
  <si>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</si>
  <si>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</si>
  <si>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</si>
  <si>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</si>
  <si>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</si>
  <si>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</si>
  <si>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</si>
  <si>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</si>
  <si>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</si>
  <si>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</si>
  <si>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</si>
  <si>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</si>
  <si>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</si>
  <si>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</si>
  <si>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</si>
  <si>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</si>
  <si>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</si>
  <si>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</si>
  <si>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</si>
  <si>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</si>
  <si>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</si>
  <si>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</si>
  <si>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</si>
  <si>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</si>
  <si>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</si>
  <si>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</si>
  <si>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</si>
  <si>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</si>
  <si>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</si>
  <si>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</si>
  <si>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</si>
  <si>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</si>
  <si>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</si>
  <si>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</si>
  <si>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</si>
  <si>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</si>
  <si>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</si>
  <si>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</si>
  <si>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</si>
  <si>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</si>
  <si>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</si>
  <si>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</si>
  <si>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</si>
  <si>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</si>
  <si>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</si>
  <si>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</si>
  <si>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</si>
  <si>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</si>
  <si>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</si>
  <si>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</si>
  <si>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</si>
  <si>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</si>
  <si>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</si>
  <si>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</si>
  <si>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</si>
  <si>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</si>
  <si>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</si>
  <si>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</si>
  <si>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</si>
  <si>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</si>
  <si>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</si>
  <si>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</si>
  <si>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</si>
  <si>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</si>
  <si>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</si>
  <si>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</si>
  <si>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</si>
  <si>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</si>
  <si>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</si>
  <si>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</si>
  <si>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</si>
  <si>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</si>
  <si>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</si>
  <si>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</si>
  <si>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</si>
  <si>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</si>
  <si>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</si>
  <si>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</si>
  <si>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</si>
  <si>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</si>
  <si>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</si>
  <si>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</si>
  <si>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</si>
  <si>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</si>
  <si>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</si>
  <si>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</si>
  <si>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</si>
  <si>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</si>
  <si>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</si>
  <si>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</si>
  <si>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</si>
  <si>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</si>
  <si>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</si>
  <si>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</si>
  <si>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</si>
  <si>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</si>
  <si>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</si>
  <si>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</si>
  <si>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</si>
  <si>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</si>
  <si>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</si>
  <si>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</si>
  <si>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</si>
  <si>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</si>
  <si>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</si>
  <si>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</si>
  <si>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</si>
  <si>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</si>
  <si>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</si>
  <si>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</si>
  <si>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</si>
  <si>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</si>
  <si>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</si>
  <si>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</si>
  <si>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</si>
  <si>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</si>
  <si>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</si>
  <si>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</si>
  <si>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</si>
  <si>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</si>
  <si>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</si>
  <si>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</si>
  <si>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</si>
  <si>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</si>
  <si>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</si>
  <si>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</si>
  <si>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</si>
  <si>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</si>
  <si>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</si>
  <si>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</si>
  <si>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</si>
  <si>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</si>
  <si>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</si>
  <si>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</si>
  <si>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</si>
  <si>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</si>
  <si>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</si>
  <si>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</si>
  <si>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</si>
  <si>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</si>
  <si>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</si>
  <si>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</si>
  <si>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</si>
  <si>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</si>
  <si>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</si>
  <si>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</si>
  <si>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</si>
  <si>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</si>
  <si>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</si>
  <si>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</si>
  <si>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</si>
  <si>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</si>
  <si>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</si>
  <si>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</si>
  <si>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</si>
  <si>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</si>
  <si>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</si>
  <si>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</si>
  <si>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</si>
  <si>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</si>
  <si>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</si>
  <si>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</si>
  <si>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</si>
  <si>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</si>
  <si>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</si>
  <si>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</si>
  <si>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</si>
  <si>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</si>
  <si>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</si>
  <si>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</si>
  <si>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</si>
  <si>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</si>
  <si>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</si>
  <si>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</si>
  <si>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</si>
  <si>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</si>
  <si>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</si>
  <si>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</si>
  <si>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</si>
  <si>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</si>
  <si>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</si>
  <si>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</si>
  <si>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</si>
  <si>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</si>
  <si>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</si>
  <si>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</si>
  <si>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</si>
  <si>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</si>
  <si>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</si>
  <si>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</si>
  <si>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</si>
  <si>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</si>
  <si>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</si>
  <si>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</si>
  <si>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</si>
  <si>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</si>
  <si>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</si>
  <si>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</si>
  <si>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</si>
  <si>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</si>
  <si>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</si>
  <si>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</si>
  <si>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</si>
  <si>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</si>
  <si>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</si>
  <si>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</si>
  <si>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</si>
  <si>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</si>
  <si>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</si>
  <si>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</si>
  <si>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</si>
  <si>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</si>
  <si>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</si>
  <si>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</si>
  <si>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</si>
  <si>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</si>
  <si>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</si>
  <si>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</si>
  <si>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</si>
  <si>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</si>
  <si>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</si>
  <si>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</si>
  <si>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</si>
  <si>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</si>
  <si>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</si>
  <si>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</si>
  <si>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</si>
  <si>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</si>
  <si>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</si>
  <si>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</si>
  <si>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</si>
  <si>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</si>
  <si>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</si>
  <si>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</si>
  <si>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</si>
  <si>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</si>
  <si>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</si>
  <si>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</si>
  <si>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</si>
  <si>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</si>
  <si>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</si>
  <si>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</si>
  <si>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</si>
  <si>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</si>
  <si>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</si>
  <si>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</si>
  <si>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</si>
  <si>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</si>
  <si>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</si>
  <si>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</si>
  <si>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</si>
  <si>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</si>
  <si>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</si>
  <si>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</si>
  <si>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</si>
  <si>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</si>
  <si>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</si>
  <si>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</si>
  <si>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</si>
  <si>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</si>
  <si>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</si>
  <si>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</si>
  <si>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</si>
  <si>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</si>
  <si>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</si>
  <si>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</si>
  <si>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</si>
  <si>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</si>
  <si>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</si>
  <si>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</si>
  <si>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</si>
  <si>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</si>
  <si>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</si>
  <si>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</si>
  <si>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</si>
  <si>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</si>
  <si>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</si>
  <si>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</si>
  <si>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</si>
  <si>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</si>
  <si>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</si>
  <si>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</si>
  <si>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</si>
  <si>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</si>
  <si>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</si>
  <si>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</si>
  <si>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</si>
  <si>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</si>
  <si>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</si>
  <si>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</si>
  <si>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</si>
  <si>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</si>
  <si>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</si>
  <si>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</si>
  <si>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</si>
  <si>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</si>
  <si>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</si>
  <si>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</si>
  <si>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</si>
  <si>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</si>
  <si>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</si>
  <si>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</si>
  <si>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</si>
  <si>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</si>
  <si>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</si>
  <si>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</si>
  <si>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</si>
  <si>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</si>
  <si>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</si>
  <si>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</si>
  <si>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</si>
  <si>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</si>
  <si>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</si>
  <si>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</si>
  <si>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</si>
  <si>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</si>
  <si>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</si>
  <si>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</si>
  <si>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</si>
  <si>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</si>
  <si>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</si>
  <si>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</si>
  <si>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</si>
  <si>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</si>
  <si>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</si>
  <si>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</si>
  <si>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</si>
  <si>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</si>
  <si>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</si>
  <si>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</si>
  <si>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</si>
  <si>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</si>
  <si>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</si>
  <si>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</si>
  <si>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</si>
  <si>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</si>
  <si>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</si>
  <si>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</si>
  <si>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</si>
  <si>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</si>
  <si>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</si>
  <si>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</si>
  <si>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</si>
  <si>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</si>
  <si>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</si>
  <si>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</si>
  <si>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</si>
  <si>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</si>
  <si>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</si>
  <si>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</si>
  <si>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</si>
  <si>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</si>
  <si>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</si>
  <si>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</si>
  <si>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</si>
  <si>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</si>
  <si>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</si>
  <si>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</si>
  <si>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</si>
  <si>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</si>
  <si>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</si>
  <si>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</si>
  <si>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</si>
  <si>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</si>
  <si>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</si>
  <si>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</si>
  <si>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</si>
  <si>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</si>
  <si>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</si>
  <si>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</si>
  <si>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</si>
  <si>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</si>
  <si>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</si>
  <si>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</si>
  <si>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</si>
  <si>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</si>
  <si>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</si>
  <si>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</si>
  <si>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</si>
  <si>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</si>
  <si>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</si>
  <si>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</si>
  <si>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</si>
  <si>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</si>
  <si>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</si>
  <si>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</si>
  <si>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</si>
  <si>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</si>
  <si>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</si>
  <si>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</si>
  <si>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</si>
  <si>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</si>
  <si>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</si>
  <si>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</si>
  <si>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</si>
  <si>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</si>
  <si>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</si>
  <si>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</si>
  <si>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</si>
  <si>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</si>
  <si>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</si>
  <si>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</si>
  <si>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</si>
  <si>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</si>
  <si>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</si>
  <si>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</si>
  <si>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</si>
  <si>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</si>
  <si>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</si>
  <si>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</si>
  <si>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</si>
  <si>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</si>
  <si>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</si>
  <si>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</si>
  <si>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</si>
  <si>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</si>
  <si>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</si>
  <si>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</si>
  <si>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</si>
  <si>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</si>
  <si>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</si>
  <si>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</si>
  <si>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</si>
  <si>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</si>
  <si>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</si>
  <si>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</si>
  <si>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</si>
  <si>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</si>
  <si>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</si>
  <si>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</si>
  <si>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</si>
  <si>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</si>
  <si>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</si>
  <si>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</si>
  <si>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</si>
  <si>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</si>
  <si>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</si>
  <si>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</si>
  <si>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</si>
  <si>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</si>
  <si>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</si>
  <si>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</si>
  <si>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</si>
  <si>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</si>
  <si>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</si>
  <si>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</si>
  <si>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</si>
  <si>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</si>
  <si>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</si>
  <si>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</si>
  <si>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</si>
  <si>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</si>
  <si>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</si>
  <si>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</si>
  <si>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</si>
  <si>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</si>
  <si>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</si>
  <si>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</si>
  <si>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</si>
  <si>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</si>
  <si>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</si>
  <si>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</si>
  <si>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</si>
  <si>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</si>
  <si>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</si>
  <si>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</si>
  <si>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</si>
  <si>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</si>
  <si>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</si>
  <si>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</si>
  <si>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</si>
  <si>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</si>
  <si>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</si>
  <si>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</si>
  <si>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</si>
  <si>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</si>
  <si>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</si>
  <si>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</si>
  <si>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</si>
  <si>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</si>
  <si>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</si>
  <si>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</si>
  <si>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</si>
  <si>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</si>
  <si>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</si>
  <si>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</si>
  <si>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</si>
  <si>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</si>
  <si>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</si>
  <si>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</si>
  <si>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</si>
  <si>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</si>
  <si>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</si>
  <si>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</si>
  <si>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</si>
  <si>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</si>
  <si>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</si>
  <si>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</si>
  <si>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</si>
  <si>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</si>
  <si>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</si>
  <si>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</si>
  <si>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</si>
  <si>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</si>
  <si>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</si>
  <si>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</si>
  <si>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</si>
  <si>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</si>
  <si>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</si>
  <si>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</si>
  <si>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</si>
  <si>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</si>
  <si>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</si>
  <si>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</si>
  <si>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</si>
  <si>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</si>
  <si>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</si>
  <si>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</si>
  <si>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</si>
  <si>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</si>
  <si>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</si>
  <si>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</si>
  <si>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</si>
  <si>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</si>
  <si>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</si>
  <si>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</si>
  <si>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</si>
  <si>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</si>
  <si>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</si>
  <si>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</si>
  <si>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</si>
  <si>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</si>
  <si>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</si>
  <si>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</si>
  <si>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</si>
  <si>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</si>
  <si>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</si>
  <si>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</si>
  <si>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</si>
  <si>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</si>
  <si>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</si>
  <si>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</si>
  <si>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</si>
  <si>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</si>
  <si>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</si>
  <si>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</si>
  <si>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</si>
  <si>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</si>
  <si>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</si>
  <si>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</si>
  <si>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</si>
  <si>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</si>
  <si>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</si>
  <si>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</si>
  <si>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</si>
  <si>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</si>
  <si>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</si>
  <si>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</si>
  <si>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</si>
  <si>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</si>
  <si>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</si>
  <si>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</si>
  <si>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</si>
  <si>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</si>
  <si>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</si>
  <si>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</si>
  <si>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</si>
  <si>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</si>
  <si>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</si>
  <si>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</si>
  <si>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</si>
  <si>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</si>
  <si>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</si>
  <si>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</si>
  <si>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</si>
  <si>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</si>
  <si>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</si>
  <si>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</si>
  <si>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</si>
  <si>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</si>
  <si>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</si>
  <si>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</si>
  <si>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</si>
  <si>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</si>
  <si>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</si>
  <si>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</si>
  <si>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</si>
  <si>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</si>
  <si>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</si>
  <si>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</si>
  <si>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</si>
  <si>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</si>
  <si>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</si>
  <si>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</si>
  <si>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</si>
  <si>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</si>
  <si>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</si>
  <si>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</si>
  <si>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</si>
  <si>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</si>
  <si>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</si>
  <si>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</si>
  <si>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</si>
  <si>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</si>
  <si>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</si>
  <si>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</si>
  <si>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</si>
  <si>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</si>
  <si>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</si>
  <si>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</si>
  <si>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</si>
  <si>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</si>
  <si>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</si>
  <si>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</si>
  <si>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</si>
  <si>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</si>
  <si>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</si>
  <si>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</si>
  <si>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</si>
  <si>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</si>
  <si>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</si>
  <si>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</si>
  <si>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</si>
  <si>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</si>
  <si>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</si>
  <si>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</si>
  <si>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</si>
  <si>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</si>
  <si>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</si>
  <si>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</si>
  <si>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</si>
  <si>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</si>
  <si>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</si>
  <si>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</si>
  <si>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</si>
  <si>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</si>
  <si>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</si>
  <si>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</si>
  <si>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</si>
  <si>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</si>
  <si>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</si>
  <si>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</si>
  <si>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</si>
  <si>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</si>
  <si>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</si>
  <si>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</si>
  <si>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</si>
  <si>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</si>
  <si>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</si>
  <si>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</si>
  <si>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</si>
  <si>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</si>
  <si>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</si>
  <si>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</si>
  <si>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</si>
  <si>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</si>
  <si>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</si>
  <si>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</si>
  <si>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</si>
  <si>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</si>
  <si>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</si>
  <si>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</si>
  <si>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</si>
  <si>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</si>
  <si>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</si>
  <si>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</si>
  <si>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</si>
  <si>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</si>
  <si>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</si>
  <si>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</si>
  <si>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</si>
  <si>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</si>
  <si>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</si>
  <si>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</si>
  <si>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</si>
  <si>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</si>
  <si>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</si>
  <si>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</si>
  <si>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</si>
  <si>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</si>
  <si>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</si>
  <si>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</si>
  <si>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</si>
  <si>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</si>
  <si>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</si>
  <si>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</si>
  <si>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</si>
  <si>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</si>
  <si>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</si>
  <si>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</si>
  <si>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</si>
  <si>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</si>
  <si>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</si>
  <si>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</si>
  <si>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</si>
  <si>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</si>
  <si>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</si>
  <si>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</si>
  <si>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</si>
  <si>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</si>
  <si>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</si>
  <si>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</si>
  <si>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</si>
  <si>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</si>
  <si>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</si>
  <si>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</si>
  <si>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</si>
  <si>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</si>
  <si>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</si>
  <si>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</si>
  <si>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</si>
  <si>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</si>
  <si>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</si>
  <si>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</si>
  <si>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</si>
  <si>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</si>
  <si>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</si>
  <si>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</si>
  <si>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</si>
  <si>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</si>
  <si>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</si>
  <si>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</si>
  <si>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</si>
  <si>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</si>
  <si>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</si>
  <si>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</si>
  <si>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</si>
  <si>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</si>
  <si>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</si>
  <si>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</si>
  <si>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</si>
  <si>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</si>
  <si>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</si>
  <si>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</si>
  <si>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</si>
  <si>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</si>
  <si>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</si>
  <si>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</si>
  <si>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</si>
  <si>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</si>
  <si>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</si>
  <si>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</si>
  <si>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</si>
  <si>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</si>
  <si>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</si>
  <si>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</si>
  <si>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</si>
  <si>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</si>
  <si>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</si>
  <si>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</si>
  <si>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</si>
  <si>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</si>
  <si>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</si>
  <si>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</si>
  <si>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</si>
  <si>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</si>
  <si>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</si>
  <si>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</si>
  <si>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</si>
  <si>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</si>
  <si>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</si>
  <si>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</si>
  <si>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</si>
  <si>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</si>
  <si>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</si>
  <si>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</si>
  <si>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</si>
  <si>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</si>
  <si>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</si>
  <si>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</si>
  <si>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</si>
  <si>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</si>
  <si>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</si>
  <si>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</si>
  <si>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</si>
  <si>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</si>
  <si>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</si>
  <si>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</si>
  <si>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</si>
  <si>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</si>
  <si>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</si>
  <si>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</si>
  <si>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</si>
  <si>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</si>
  <si>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</si>
  <si>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</si>
  <si>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</si>
  <si>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</si>
  <si>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</si>
  <si>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</si>
  <si>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</si>
  <si>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</si>
  <si>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</si>
  <si>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</si>
  <si>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</si>
  <si>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</si>
  <si>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</si>
  <si>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</si>
  <si>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</si>
  <si>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</si>
  <si>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</si>
  <si>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</si>
  <si>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</si>
  <si>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</si>
  <si>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</si>
  <si>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</si>
  <si>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</si>
  <si>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</si>
  <si>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</si>
  <si>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</si>
  <si>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</si>
  <si>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</si>
  <si>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</si>
  <si>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</si>
  <si>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</si>
  <si>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</si>
  <si>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</si>
  <si>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</si>
  <si>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</si>
  <si>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</si>
  <si>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</si>
  <si>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</si>
  <si>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</si>
  <si>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</si>
  <si>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</si>
  <si>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</si>
  <si>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</si>
  <si>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</si>
  <si>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</si>
  <si>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</si>
  <si>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</si>
  <si>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</si>
  <si>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</si>
  <si>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</si>
  <si>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</si>
  <si>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</si>
  <si>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</si>
  <si>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</si>
  <si>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</si>
  <si>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</si>
  <si>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</si>
  <si>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</si>
  <si>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</si>
  <si>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</si>
  <si>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</si>
  <si>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</si>
  <si>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</si>
  <si>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</si>
  <si>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</si>
  <si>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</si>
  <si>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</si>
  <si>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</si>
  <si>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</si>
  <si>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</si>
  <si>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</si>
  <si>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</si>
  <si>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</si>
  <si>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</si>
  <si>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</si>
  <si>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</si>
  <si>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</si>
  <si>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</si>
  <si>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</si>
  <si>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</si>
  <si>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</si>
  <si>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</si>
  <si>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</si>
  <si>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</si>
  <si>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</si>
  <si>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</si>
  <si>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</si>
  <si>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</si>
  <si>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</si>
  <si>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</si>
  <si>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</si>
  <si>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</si>
  <si>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</si>
  <si>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</si>
  <si>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</si>
  <si>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</si>
  <si>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</si>
  <si>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</si>
  <si>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</si>
  <si>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</si>
  <si>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</si>
  <si>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</si>
  <si>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</si>
  <si>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</si>
  <si>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</si>
  <si>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</si>
  <si>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</si>
  <si>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</si>
  <si>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</si>
  <si>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</si>
  <si>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</si>
  <si>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</si>
  <si>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</si>
  <si>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</si>
  <si>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</si>
  <si>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</si>
  <si>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</si>
  <si>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</si>
  <si>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</si>
  <si>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</si>
  <si>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</si>
  <si>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</si>
  <si>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</si>
  <si>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</si>
  <si>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</si>
  <si>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</si>
  <si>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</si>
  <si>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</si>
  <si>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</si>
  <si>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</si>
  <si>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</si>
  <si>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</si>
  <si>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</si>
  <si>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</si>
  <si>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</si>
  <si>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</si>
  <si>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</si>
  <si>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</si>
  <si>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</si>
  <si>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</si>
  <si>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</si>
  <si>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</si>
  <si>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</si>
  <si>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</si>
  <si>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</si>
  <si>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</si>
  <si>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</si>
  <si>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</si>
  <si>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</si>
  <si>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</si>
  <si>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</si>
  <si>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</si>
  <si>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</si>
  <si>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</si>
  <si>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</si>
  <si>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</si>
  <si>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</si>
  <si>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</si>
  <si>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</si>
  <si>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</si>
  <si>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</si>
  <si>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</si>
  <si>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</si>
  <si>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</si>
  <si>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</si>
  <si>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</si>
  <si>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</si>
  <si>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</si>
  <si>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</si>
  <si>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</si>
  <si>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</si>
  <si>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</si>
  <si>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</si>
  <si>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</si>
  <si>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</si>
  <si>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</si>
  <si>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</si>
  <si>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</si>
  <si>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</si>
  <si>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</si>
  <si>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</si>
  <si>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</si>
  <si>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</si>
  <si>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</si>
  <si>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</si>
  <si>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</si>
  <si>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</si>
  <si>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</si>
  <si>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</si>
  <si>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</si>
  <si>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</si>
  <si>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</si>
  <si>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</si>
  <si>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</si>
  <si>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</si>
  <si>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</si>
  <si>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</si>
  <si>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</si>
  <si>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</si>
  <si>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</si>
  <si>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</si>
  <si>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</si>
  <si>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</si>
  <si>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</si>
  <si>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</si>
  <si>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</si>
  <si>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</si>
  <si>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</si>
  <si>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</si>
  <si>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</si>
  <si>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</si>
  <si>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</si>
  <si>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</si>
  <si>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</si>
  <si>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</si>
  <si>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</si>
  <si>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</si>
  <si>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</si>
  <si>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</si>
  <si>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</si>
  <si>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</si>
  <si>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</si>
  <si>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</si>
  <si>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</si>
  <si>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</si>
  <si>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</si>
  <si>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</si>
  <si>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</si>
  <si>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</si>
  <si>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</si>
  <si>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</si>
  <si>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</si>
  <si>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</si>
  <si>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</si>
  <si>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</si>
  <si>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</si>
  <si>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</si>
  <si>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</si>
  <si>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</si>
  <si>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</si>
  <si>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</si>
  <si>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</si>
  <si>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</si>
  <si>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</si>
  <si>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</si>
  <si>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</si>
  <si>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</si>
  <si>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</si>
  <si>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</si>
  <si>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</si>
  <si>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</si>
  <si>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</si>
  <si>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</si>
  <si>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</si>
  <si>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</si>
  <si>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</si>
  <si>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</si>
  <si>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</si>
  <si>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</si>
  <si>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</si>
  <si>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</si>
  <si>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</si>
  <si>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</si>
  <si>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</si>
  <si>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</si>
  <si>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</si>
  <si>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</si>
  <si>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</si>
  <si>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</si>
  <si>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</si>
  <si>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</si>
  <si>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</si>
  <si>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</si>
  <si>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</si>
  <si>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</si>
  <si>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</si>
  <si>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</si>
  <si>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</si>
  <si>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</si>
  <si>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</si>
  <si>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</si>
  <si>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</si>
  <si>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</si>
  <si>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</si>
  <si>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</si>
  <si>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</si>
  <si>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</si>
  <si>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</si>
  <si>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</si>
  <si>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</si>
  <si>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</si>
  <si>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</si>
  <si>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</si>
  <si>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</si>
  <si>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</si>
  <si>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</si>
  <si>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</si>
  <si>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</si>
  <si>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</si>
  <si>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</si>
  <si>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</si>
  <si>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</si>
  <si>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</si>
  <si>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</si>
  <si>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</si>
  <si>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</si>
  <si>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</si>
  <si>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</si>
  <si>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</si>
  <si>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</si>
  <si>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</si>
  <si>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</si>
  <si>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</si>
  <si>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</si>
  <si>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</si>
  <si>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</si>
  <si>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</si>
  <si>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</si>
  <si>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</si>
  <si>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</si>
  <si>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</si>
  <si>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</si>
  <si>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</si>
  <si>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</si>
  <si>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</si>
  <si>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</si>
  <si>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</si>
  <si>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</si>
  <si>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</si>
  <si>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</si>
  <si>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</si>
  <si>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</si>
  <si>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</si>
  <si>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</si>
  <si>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</si>
  <si>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</si>
  <si>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</si>
  <si>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</si>
  <si>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</si>
  <si>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</si>
  <si>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</si>
  <si>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</si>
  <si>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</si>
  <si>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</si>
  <si>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</si>
  <si>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</si>
  <si>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</si>
  <si>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</si>
  <si>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</si>
  <si>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</si>
  <si>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</si>
  <si>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</si>
  <si>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</si>
  <si>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</si>
  <si>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</si>
  <si>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</si>
  <si>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</si>
  <si>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</si>
  <si>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</si>
  <si>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</si>
  <si>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</si>
  <si>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</si>
  <si>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</si>
  <si>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</si>
  <si>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</si>
  <si>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</si>
  <si>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</si>
  <si>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</si>
  <si>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</si>
  <si>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</si>
  <si>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</si>
  <si>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</si>
  <si>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</si>
  <si>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</si>
  <si>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</si>
  <si>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</si>
  <si>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</si>
  <si>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</si>
  <si>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</si>
  <si>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</si>
  <si>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</si>
  <si>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</si>
  <si>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</si>
  <si>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</si>
  <si>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</si>
  <si>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</si>
  <si>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</si>
  <si>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</si>
  <si>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</si>
  <si>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</si>
  <si>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</si>
  <si>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</si>
  <si>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</si>
  <si>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</si>
  <si>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</si>
  <si>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</si>
  <si>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</si>
  <si>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</si>
  <si>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</si>
  <si>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</si>
  <si>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</si>
  <si>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</si>
  <si>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</si>
  <si>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</si>
  <si>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</si>
  <si>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</si>
  <si>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</si>
  <si>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</si>
  <si>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</si>
  <si>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</si>
  <si>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</si>
  <si>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</si>
  <si>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</si>
  <si>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</si>
  <si>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</si>
  <si>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</si>
  <si>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</si>
  <si>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</si>
  <si>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</si>
  <si>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</si>
  <si>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</si>
  <si>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</si>
  <si>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</si>
  <si>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</si>
  <si>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</si>
  <si>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</si>
  <si>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</si>
  <si>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</si>
  <si>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</si>
  <si>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</si>
  <si>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</si>
  <si>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</si>
  <si>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</si>
  <si>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</si>
  <si>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</si>
  <si>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</si>
  <si>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</si>
  <si>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</si>
  <si>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</si>
  <si>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</si>
  <si>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</si>
  <si>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</si>
  <si>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</si>
  <si>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</si>
  <si>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</si>
  <si>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</si>
  <si>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</si>
  <si>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</si>
  <si>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</si>
  <si>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</si>
  <si>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</si>
  <si>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</si>
  <si>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</si>
  <si>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</si>
  <si>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</si>
  <si>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</si>
  <si>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</si>
  <si>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</si>
  <si>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</si>
  <si>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</si>
  <si>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</si>
  <si>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</si>
  <si>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</si>
  <si>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</si>
  <si>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</si>
  <si>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</si>
  <si>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</si>
  <si>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</si>
  <si>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</si>
  <si>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</si>
  <si>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</si>
  <si>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</si>
  <si>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</si>
  <si>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</si>
  <si>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</si>
  <si>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</si>
  <si>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</si>
  <si>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</si>
  <si>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</si>
  <si>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</si>
  <si>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</si>
  <si>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</si>
  <si>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</si>
  <si>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</si>
  <si>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</si>
  <si>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</si>
  <si>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</si>
  <si>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</si>
  <si>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</si>
  <si>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</si>
  <si>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</si>
  <si>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</si>
  <si>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</si>
  <si>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</si>
  <si>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</si>
  <si>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</si>
  <si>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</si>
  <si>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</si>
  <si>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</si>
  <si>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</si>
  <si>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</si>
  <si>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</si>
  <si>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</si>
  <si>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</si>
  <si>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</si>
  <si>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</si>
  <si>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</si>
  <si>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</si>
  <si>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</si>
  <si>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</si>
  <si>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</si>
  <si>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</si>
  <si>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</si>
  <si>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</si>
  <si>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</si>
  <si>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</si>
  <si>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</si>
  <si>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</si>
  <si>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</si>
  <si>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</si>
  <si>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</si>
  <si>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</si>
  <si>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</si>
  <si>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</si>
  <si>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</si>
  <si>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</si>
  <si>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</si>
  <si>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</si>
  <si>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</si>
  <si>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</si>
  <si>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</si>
  <si>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</si>
  <si>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</si>
  <si>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</si>
  <si>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</si>
  <si>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</si>
  <si>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</si>
  <si>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</si>
  <si>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</si>
  <si>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</si>
  <si>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</si>
  <si>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</si>
  <si>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</si>
  <si>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</si>
  <si>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</si>
  <si>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</si>
  <si>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</si>
  <si>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</si>
  <si>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</si>
  <si>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</si>
  <si>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</si>
  <si>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</si>
  <si>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</si>
  <si>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</si>
  <si>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</si>
  <si>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</si>
  <si>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</si>
  <si>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</si>
  <si>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</si>
  <si>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</si>
  <si>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</si>
  <si>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</si>
  <si>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</si>
  <si>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</si>
  <si>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</si>
  <si>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</si>
  <si>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</si>
  <si>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</si>
  <si>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</si>
  <si>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</si>
  <si>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</si>
  <si>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</si>
  <si>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</si>
  <si>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</si>
  <si>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</si>
  <si>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</si>
  <si>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</si>
  <si>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</si>
  <si>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</si>
  <si>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</si>
  <si>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</si>
  <si>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</si>
  <si>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</si>
  <si>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</si>
  <si>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</si>
  <si>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</si>
  <si>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</si>
  <si>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</si>
  <si>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</si>
  <si>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</si>
  <si>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</si>
  <si>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</si>
  <si>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</si>
  <si>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</si>
  <si>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</si>
  <si>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</si>
  <si>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</si>
  <si>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</si>
  <si>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</si>
  <si>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</si>
  <si>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</si>
  <si>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</si>
  <si>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</si>
  <si>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</si>
  <si>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</si>
  <si>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</si>
  <si>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</si>
  <si>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</si>
  <si>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</si>
  <si>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</si>
  <si>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</si>
  <si>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</si>
  <si>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</si>
  <si>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</si>
  <si>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</si>
  <si>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</si>
  <si>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</si>
  <si>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</si>
  <si>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</si>
  <si>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</si>
  <si>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</si>
  <si>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</si>
  <si>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</si>
  <si>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</si>
  <si>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</si>
  <si>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</si>
  <si>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</si>
  <si>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</si>
  <si>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</si>
  <si>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</si>
  <si>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</si>
  <si>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</si>
  <si>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</si>
  <si>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</si>
  <si>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</si>
  <si>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</si>
  <si>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</si>
  <si>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</si>
  <si>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</si>
  <si>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</si>
  <si>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</si>
  <si>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</si>
  <si>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</si>
  <si>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</si>
  <si>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</si>
  <si>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</si>
  <si>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</si>
  <si>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</si>
  <si>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</si>
  <si>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</si>
  <si>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</si>
  <si>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</si>
  <si>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</si>
  <si>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</si>
  <si>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</si>
  <si>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</si>
  <si>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</si>
  <si>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</si>
  <si>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</si>
  <si>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</si>
  <si>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</si>
  <si>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</si>
  <si>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</si>
  <si>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</si>
  <si>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</si>
  <si>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</si>
  <si>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</si>
  <si>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</si>
  <si>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</si>
  <si>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</si>
  <si>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</si>
  <si>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</si>
  <si>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</si>
  <si>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</si>
  <si>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</si>
  <si>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</si>
  <si>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</si>
  <si>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</si>
  <si>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</si>
  <si>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</si>
  <si>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</si>
  <si>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</si>
  <si>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</si>
  <si>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</si>
  <si>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</si>
  <si>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</si>
  <si>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</si>
  <si>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</si>
  <si>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</si>
  <si>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</si>
  <si>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</si>
  <si>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</si>
  <si>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</si>
  <si>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</si>
  <si>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</si>
  <si>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</si>
  <si>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</si>
  <si>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</si>
  <si>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</si>
  <si>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</si>
  <si>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</si>
  <si>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</si>
  <si>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</si>
  <si>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</si>
  <si>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</si>
  <si>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</si>
  <si>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</si>
  <si>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</si>
  <si>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</si>
  <si>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</si>
  <si>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</si>
  <si>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</si>
  <si>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</si>
  <si>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</si>
  <si>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</si>
  <si>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</si>
  <si>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</si>
  <si>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</si>
  <si>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</si>
  <si>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</si>
  <si>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</si>
  <si>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</si>
  <si>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</si>
  <si>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</si>
  <si>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</si>
  <si>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</si>
  <si>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</si>
  <si>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</si>
  <si>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</si>
  <si>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</si>
  <si>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</si>
  <si>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</si>
  <si>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</si>
  <si>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</si>
  <si>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</si>
  <si>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</si>
  <si>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</si>
  <si>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</si>
  <si>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</si>
  <si>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</si>
  <si>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</si>
  <si>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</si>
  <si>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</si>
  <si>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</si>
  <si>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</si>
  <si>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</si>
  <si>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</si>
  <si>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</si>
  <si>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</si>
  <si>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</si>
  <si>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</si>
  <si>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</si>
  <si>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</si>
  <si>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</si>
  <si>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</si>
  <si>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</si>
  <si>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</si>
  <si>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</si>
  <si>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</si>
  <si>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</si>
  <si>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</si>
  <si>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</si>
  <si>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</si>
  <si>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</si>
  <si>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</si>
  <si>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</si>
  <si>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</si>
  <si>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</si>
  <si>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</si>
  <si>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</si>
  <si>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</si>
  <si>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</si>
  <si>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</si>
  <si>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</si>
  <si>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</si>
  <si>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</si>
  <si>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</si>
  <si>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</si>
  <si>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</si>
  <si>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</si>
  <si>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</si>
  <si>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</si>
  <si>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</si>
  <si>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</si>
  <si>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</si>
  <si>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</si>
  <si>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</si>
  <si>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</si>
  <si>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</si>
  <si>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</si>
  <si>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</si>
  <si>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</si>
  <si>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</si>
  <si>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</si>
  <si>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</si>
  <si>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</si>
  <si>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</si>
  <si>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</si>
  <si>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</si>
  <si>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</si>
  <si>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</si>
  <si>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</si>
  <si>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</si>
  <si>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</si>
  <si>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</si>
  <si>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</si>
  <si>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</si>
  <si>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</si>
  <si>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</si>
  <si>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</si>
  <si>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</si>
  <si>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</si>
  <si>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</si>
  <si>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</si>
  <si>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</si>
  <si>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</si>
  <si>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</si>
  <si>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</si>
  <si>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</si>
  <si>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</si>
  <si>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</si>
  <si>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</si>
  <si>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</si>
  <si>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</si>
  <si>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</si>
  <si>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</si>
  <si>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</si>
  <si>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</si>
  <si>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</si>
  <si>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</si>
  <si>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</si>
  <si>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</si>
  <si>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</si>
  <si>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</si>
  <si>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</si>
  <si>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</si>
  <si>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</si>
  <si>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</si>
  <si>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</si>
  <si>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</si>
  <si>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</si>
  <si>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</si>
  <si>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</si>
  <si>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</si>
  <si>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</si>
  <si>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</si>
  <si>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</si>
  <si>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</si>
  <si>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</si>
  <si>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</si>
  <si>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</si>
  <si>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</si>
  <si>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</si>
  <si>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</si>
  <si>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</si>
  <si>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</si>
  <si>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</si>
  <si>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</si>
  <si>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</si>
  <si>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</si>
  <si>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</si>
  <si>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</si>
  <si>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</si>
  <si>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</si>
  <si>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</si>
  <si>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</si>
  <si>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</si>
  <si>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</si>
  <si>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</si>
  <si>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</si>
  <si>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</si>
  <si>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</si>
  <si>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</si>
  <si>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</si>
  <si>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</si>
  <si>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</si>
  <si>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</si>
  <si>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</si>
  <si>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</si>
  <si>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</si>
  <si>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</si>
  <si>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</si>
  <si>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</si>
  <si>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</si>
  <si>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</si>
  <si>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</si>
  <si>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</si>
  <si>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</si>
  <si>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</si>
  <si>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</si>
  <si>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</si>
  <si>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</si>
  <si>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</si>
  <si>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</si>
  <si>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</si>
  <si>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</si>
  <si>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</si>
  <si>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</si>
  <si>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</si>
  <si>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</si>
  <si>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</si>
  <si>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</si>
  <si>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</si>
  <si>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</si>
  <si>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</si>
  <si>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</si>
  <si>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</si>
  <si>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</si>
  <si>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</si>
  <si>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</si>
  <si>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</si>
  <si>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</si>
  <si>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</si>
  <si>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</si>
  <si>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</si>
  <si>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</si>
  <si>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</si>
  <si>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</si>
  <si>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</si>
  <si>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</si>
  <si>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</si>
  <si>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</si>
  <si>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</si>
  <si>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</si>
  <si>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</si>
  <si>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</si>
  <si>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</si>
  <si>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</si>
  <si>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</si>
  <si>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</si>
  <si>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</si>
  <si>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</si>
  <si>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</si>
  <si>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</si>
  <si>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</si>
  <si>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</si>
  <si>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</si>
  <si>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</si>
  <si>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</si>
  <si>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</si>
  <si>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</si>
  <si>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</si>
  <si>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</si>
  <si>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</si>
  <si>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</si>
  <si>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</si>
  <si>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</si>
  <si>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</si>
  <si>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</si>
  <si>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</si>
  <si>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</si>
  <si>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</si>
  <si>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</si>
  <si>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</si>
  <si>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</si>
  <si>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</si>
  <si>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</si>
  <si>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</si>
  <si>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</si>
  <si>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</si>
  <si>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</si>
  <si>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</si>
  <si>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</si>
  <si>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</si>
  <si>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</si>
  <si>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</si>
  <si>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</si>
  <si>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</si>
  <si>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</si>
  <si>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</si>
  <si>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</si>
  <si>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</si>
  <si>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</si>
  <si>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</si>
  <si>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</si>
  <si>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</si>
  <si>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</si>
  <si>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</si>
  <si>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</si>
  <si>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</si>
  <si>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</si>
  <si>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</si>
  <si>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</si>
  <si>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</si>
  <si>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</si>
  <si>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</si>
  <si>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</si>
  <si>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</si>
  <si>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</si>
  <si>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</si>
  <si>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</si>
  <si>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</si>
  <si>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</si>
  <si>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</si>
  <si>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</si>
  <si>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</si>
  <si>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</si>
  <si>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</si>
  <si>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</si>
  <si>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</si>
  <si>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</si>
  <si>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</si>
  <si>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</si>
  <si>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</si>
  <si>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</si>
  <si>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</si>
  <si>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</si>
  <si>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</si>
  <si>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</si>
  <si>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</si>
  <si>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</si>
  <si>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</si>
  <si>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</si>
  <si>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</si>
  <si>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</si>
  <si>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</si>
  <si>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</si>
  <si>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</si>
  <si>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</si>
  <si>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</si>
  <si>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</si>
  <si>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</si>
  <si>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</si>
  <si>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</si>
  <si>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</si>
  <si>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</si>
  <si>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</si>
  <si>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</si>
  <si>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</si>
  <si>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</si>
  <si>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</si>
  <si>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</si>
  <si>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</si>
  <si>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</si>
  <si>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</si>
  <si>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</si>
  <si>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</si>
  <si>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</si>
  <si>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</si>
  <si>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</si>
  <si>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</si>
  <si>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</si>
  <si>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</si>
  <si>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</si>
  <si>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</si>
  <si>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</si>
  <si>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</si>
  <si>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</si>
  <si>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</si>
  <si>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</si>
  <si>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</si>
  <si>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</si>
  <si>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</si>
  <si>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</si>
  <si>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</si>
  <si>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</si>
  <si>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</si>
  <si>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</si>
  <si>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</si>
  <si>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</si>
  <si>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</si>
  <si>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</si>
  <si>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</si>
  <si>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</si>
  <si>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</si>
  <si>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</si>
  <si>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</si>
  <si>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</si>
  <si>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</si>
  <si>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</si>
  <si>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</si>
  <si>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</si>
  <si>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</si>
  <si>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</si>
  <si>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</si>
  <si>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</si>
  <si>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</si>
  <si>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</si>
  <si>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</si>
  <si>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</si>
  <si>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</si>
  <si>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</si>
  <si>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</si>
  <si>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</si>
  <si>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</si>
  <si>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</si>
  <si>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</si>
  <si>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</si>
  <si>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</si>
  <si>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</si>
  <si>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</si>
  <si>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</si>
  <si>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</si>
  <si>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</si>
  <si>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</si>
  <si>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</si>
  <si>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</si>
  <si>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</si>
  <si>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</si>
  <si>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</si>
  <si>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</si>
  <si>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</si>
  <si>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</si>
  <si>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</si>
  <si>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</si>
  <si>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</si>
  <si>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</si>
  <si>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</si>
  <si>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</si>
  <si>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</si>
  <si>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</si>
  <si>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</si>
  <si>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</si>
  <si>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</si>
  <si>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</si>
  <si>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</si>
  <si>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</si>
  <si>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</si>
  <si>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</si>
  <si>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</si>
  <si>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</si>
  <si>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</si>
  <si>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</si>
  <si>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</si>
  <si>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</si>
  <si>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</si>
  <si>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</si>
  <si>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</si>
  <si>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</si>
  <si>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</si>
  <si>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</si>
  <si>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</si>
  <si>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</si>
  <si>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</si>
  <si>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</si>
  <si>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</si>
  <si>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</si>
  <si>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</si>
  <si>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</si>
  <si>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</si>
  <si>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</si>
  <si>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</si>
  <si>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</si>
  <si>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</si>
  <si>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</si>
  <si>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</si>
  <si>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</si>
  <si>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</si>
  <si>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</si>
  <si>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</si>
  <si>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</si>
  <si>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</si>
  <si>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</si>
  <si>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</si>
  <si>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</si>
  <si>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</si>
  <si>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</si>
  <si>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</si>
  <si>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</si>
  <si>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</si>
  <si>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</si>
  <si>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</si>
  <si>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</si>
  <si>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</si>
  <si>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</si>
  <si>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</si>
  <si>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</si>
  <si>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</si>
  <si>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</si>
  <si>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</si>
  <si>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</si>
  <si>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</si>
  <si>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</si>
  <si>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</si>
  <si>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</si>
  <si>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</si>
  <si>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</si>
  <si>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</si>
  <si>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</si>
  <si>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</si>
  <si>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</si>
  <si>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</si>
  <si>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</si>
  <si>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</si>
  <si>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</si>
  <si>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</si>
  <si>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</si>
  <si>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</si>
  <si>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</si>
  <si>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</si>
  <si>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</si>
  <si>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</si>
  <si>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</si>
  <si>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</si>
  <si>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</si>
  <si>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</si>
  <si>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</si>
  <si>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</si>
  <si>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</si>
  <si>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</si>
  <si>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</si>
  <si>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</si>
  <si>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</si>
  <si>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</si>
  <si>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</si>
  <si>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</si>
  <si>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</si>
  <si>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</si>
  <si>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</si>
  <si>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</si>
  <si>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</si>
  <si>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</si>
  <si>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</si>
  <si>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</si>
  <si>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</si>
  <si>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</si>
  <si>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</si>
  <si>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</si>
  <si>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</si>
  <si>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</si>
  <si>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</si>
  <si>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</si>
  <si>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</si>
  <si>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</si>
  <si>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</si>
  <si>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</si>
  <si>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</si>
  <si>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</si>
  <si>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</si>
  <si>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</si>
  <si>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</si>
  <si>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</si>
  <si>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</si>
  <si>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</si>
  <si>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</si>
  <si>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</si>
  <si>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</si>
  <si>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</si>
  <si>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</si>
  <si>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</si>
  <si>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</si>
  <si>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</si>
  <si>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</si>
  <si>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</si>
  <si>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</si>
  <si>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</si>
  <si>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</si>
  <si>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</si>
  <si>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</si>
  <si>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</si>
  <si>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</si>
  <si>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</si>
  <si>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</si>
  <si>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</si>
  <si>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</si>
  <si>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</si>
  <si>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</si>
  <si>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</si>
  <si>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</si>
  <si>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</si>
  <si>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</si>
  <si>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</si>
  <si>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</si>
  <si>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</si>
  <si>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</si>
  <si>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</si>
  <si>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</si>
  <si>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</si>
  <si>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</si>
  <si>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</si>
  <si>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</si>
  <si>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</si>
  <si>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</si>
  <si>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</si>
  <si>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</si>
  <si>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</si>
  <si>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</si>
  <si>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</si>
  <si>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</si>
  <si>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</si>
  <si>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</si>
  <si>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</si>
  <si>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</si>
  <si>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</si>
  <si>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</si>
  <si>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</si>
  <si>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</si>
  <si>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</si>
  <si>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</si>
  <si>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</si>
  <si>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</si>
  <si>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</si>
  <si>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</si>
  <si>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</si>
  <si>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</si>
  <si>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</si>
  <si>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</si>
  <si>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</si>
  <si>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</si>
  <si>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</si>
  <si>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</si>
  <si>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</si>
  <si>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</si>
  <si>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</si>
  <si>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</si>
  <si>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</si>
  <si>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</si>
  <si>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</si>
  <si>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</si>
  <si>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</si>
  <si>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</si>
  <si>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</si>
  <si>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</si>
  <si>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</si>
  <si>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</si>
  <si>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</si>
  <si>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</si>
  <si>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</si>
  <si>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</si>
  <si>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</si>
  <si>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</si>
  <si>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</si>
  <si>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</si>
  <si>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</si>
  <si>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</si>
  <si>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</si>
  <si>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</si>
  <si>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</si>
  <si>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</si>
  <si>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</si>
  <si>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</si>
  <si>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</si>
  <si>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</si>
  <si>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</si>
  <si>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</si>
  <si>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</si>
  <si>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</si>
  <si>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</si>
  <si>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</si>
  <si>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</si>
  <si>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</si>
  <si>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</si>
  <si>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</si>
  <si>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</si>
  <si>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</si>
  <si>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</si>
  <si>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</si>
  <si>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</si>
  <si>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</si>
  <si>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</si>
  <si>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</si>
  <si>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</si>
  <si>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</si>
  <si>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</si>
  <si>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</si>
  <si>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</si>
  <si>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</si>
  <si>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</si>
  <si>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</si>
  <si>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</si>
  <si>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</si>
  <si>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</si>
  <si>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</si>
  <si>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</si>
  <si>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</si>
  <si>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</si>
  <si>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</si>
  <si>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</si>
  <si>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</si>
  <si>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</si>
  <si>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</si>
  <si>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</si>
  <si>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</si>
  <si>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</si>
  <si>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</si>
  <si>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</si>
  <si>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</si>
  <si>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</si>
  <si>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</si>
  <si>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</si>
  <si>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</si>
  <si>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</si>
  <si>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</si>
  <si>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</si>
  <si>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</si>
  <si>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</si>
  <si>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</si>
  <si>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</si>
  <si>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</si>
  <si>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</si>
  <si>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</si>
  <si>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</si>
  <si>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</si>
  <si>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</si>
  <si>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</si>
  <si>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</si>
  <si>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</si>
  <si>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</si>
  <si>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</si>
  <si>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</si>
  <si>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</si>
  <si>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</si>
  <si>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</si>
  <si>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</si>
  <si>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</si>
  <si>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</si>
  <si>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</si>
  <si>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</si>
  <si>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</si>
  <si>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</si>
  <si>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</si>
  <si>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</si>
  <si>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</si>
  <si>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</si>
  <si>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</si>
  <si>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</si>
  <si>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</si>
  <si>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</si>
  <si>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</si>
  <si>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</si>
  <si>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</si>
  <si>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</si>
  <si>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</si>
  <si>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</si>
  <si>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</si>
  <si>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</si>
  <si>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</si>
  <si>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</si>
  <si>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</si>
  <si>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</si>
  <si>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</si>
  <si>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</si>
  <si>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</si>
  <si>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</si>
  <si>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</si>
  <si>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</si>
  <si>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</si>
  <si>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</si>
  <si>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</si>
  <si>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</si>
  <si>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</si>
  <si>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</si>
  <si>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</si>
  <si>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</si>
  <si>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</si>
  <si>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</si>
  <si>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</si>
  <si>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</si>
  <si>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</si>
  <si>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</si>
  <si>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</si>
  <si>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</si>
  <si>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</si>
  <si>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</si>
  <si>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</si>
  <si>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</si>
  <si>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</si>
  <si>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</si>
  <si>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</si>
  <si>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</si>
  <si>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</si>
  <si>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</si>
  <si>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</si>
  <si>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</si>
  <si>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</si>
  <si>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</si>
  <si>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</si>
  <si>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</si>
  <si>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</si>
  <si>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</si>
  <si>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</si>
  <si>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</si>
  <si>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</si>
  <si>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</si>
  <si>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</si>
  <si>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</si>
  <si>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</si>
  <si>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</si>
  <si>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</si>
  <si>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</si>
  <si>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</si>
  <si>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</si>
  <si>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</si>
  <si>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</si>
  <si>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</si>
  <si>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</si>
  <si>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</si>
  <si>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</si>
  <si>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</si>
  <si>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</si>
  <si>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</si>
  <si>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</si>
  <si>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</si>
  <si>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</si>
  <si>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</si>
  <si>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</si>
  <si>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</si>
  <si>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</si>
  <si>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</si>
  <si>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</si>
  <si>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</si>
  <si>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</si>
  <si>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</si>
  <si>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</si>
  <si>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</si>
  <si>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</si>
  <si>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</si>
  <si>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</si>
  <si>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</si>
  <si>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</si>
  <si>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</si>
  <si>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</si>
  <si>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</si>
  <si>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</si>
  <si>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</si>
  <si>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</si>
  <si>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</si>
  <si>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</si>
  <si>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</si>
  <si>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</si>
  <si>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</si>
  <si>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</si>
  <si>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</si>
  <si>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</si>
  <si>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</si>
  <si>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</si>
  <si>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</si>
  <si>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</si>
  <si>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</si>
  <si>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</si>
  <si>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</si>
  <si>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</si>
  <si>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</si>
  <si>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</si>
  <si>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</si>
  <si>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</si>
  <si>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</si>
  <si>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</si>
  <si>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</si>
  <si>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</si>
  <si>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</si>
  <si>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</si>
  <si>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</si>
  <si>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</si>
  <si>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</si>
  <si>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</si>
  <si>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</si>
  <si>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</si>
  <si>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</si>
  <si>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</si>
  <si>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</si>
  <si>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</si>
  <si>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</si>
  <si>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</si>
  <si>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</si>
  <si>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</si>
  <si>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</si>
  <si>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</si>
  <si>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</si>
  <si>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</si>
  <si>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</si>
  <si>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</si>
  <si>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</si>
  <si>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</si>
  <si>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</si>
  <si>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</si>
  <si>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</si>
  <si>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</si>
  <si>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</si>
  <si>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</si>
  <si>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</si>
  <si>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</si>
  <si>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</si>
  <si>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</si>
  <si>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</si>
  <si>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</si>
  <si>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</si>
  <si>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</si>
  <si>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</si>
  <si>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</si>
  <si>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</si>
  <si>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</si>
  <si>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</si>
  <si>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</si>
  <si>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</si>
  <si>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</si>
  <si>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</si>
  <si>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</si>
  <si>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</si>
  <si>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</si>
  <si>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</si>
  <si>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</si>
  <si>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</si>
  <si>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</si>
  <si>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</si>
  <si>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</si>
  <si>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</si>
  <si>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</si>
  <si>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</si>
  <si>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</si>
  <si>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</si>
  <si>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</si>
  <si>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</si>
  <si>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</si>
  <si>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</si>
  <si>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</si>
  <si>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</si>
  <si>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</si>
  <si>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</si>
  <si>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</si>
  <si>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</si>
  <si>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</si>
  <si>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</si>
  <si>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</si>
  <si>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</si>
  <si>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</si>
  <si>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</si>
  <si>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</si>
  <si>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</si>
  <si>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</si>
  <si>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</si>
  <si>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</si>
  <si>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</si>
  <si>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</si>
  <si>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</si>
  <si>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</si>
  <si>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</si>
  <si>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</si>
  <si>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</si>
  <si>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</si>
  <si>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</si>
  <si>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</si>
  <si>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</si>
  <si>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</si>
  <si>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</si>
  <si>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</si>
  <si>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</si>
  <si>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</si>
  <si>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</si>
  <si>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</si>
  <si>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</si>
  <si>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</si>
  <si>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</si>
  <si>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</si>
  <si>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</si>
  <si>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</si>
  <si>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</si>
  <si>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</si>
  <si>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</si>
  <si>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</si>
  <si>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</si>
  <si>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</si>
  <si>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</si>
  <si>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</si>
  <si>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</si>
  <si>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</si>
  <si>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</si>
  <si>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</si>
  <si>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</si>
  <si>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</si>
  <si>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</si>
  <si>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</si>
  <si>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</si>
  <si>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</si>
  <si>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</si>
  <si>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</si>
  <si>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</si>
  <si>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</si>
  <si>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</si>
  <si>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</si>
  <si>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</si>
  <si>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</si>
  <si>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</si>
  <si>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</si>
  <si>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</si>
  <si>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</si>
  <si>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</si>
  <si>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</si>
  <si>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</si>
  <si>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</si>
  <si>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</si>
  <si>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</si>
  <si>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</si>
  <si>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</si>
  <si>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</si>
  <si>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</si>
  <si>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</si>
  <si>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</si>
  <si>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</si>
  <si>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</si>
  <si>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</si>
  <si>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</si>
  <si>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</si>
  <si>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</si>
  <si>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</si>
  <si>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</si>
  <si>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</si>
  <si>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</si>
  <si>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</si>
  <si>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</si>
  <si>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</si>
  <si>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</si>
  <si>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</si>
  <si>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</si>
  <si>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</si>
  <si>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</si>
  <si>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</si>
  <si>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</si>
  <si>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</si>
  <si>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</si>
  <si>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</si>
  <si>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</si>
  <si>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</si>
  <si>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</si>
  <si>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</si>
  <si>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</si>
  <si>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</si>
  <si>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</si>
  <si>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</si>
  <si>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</si>
  <si>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</si>
  <si>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</si>
  <si>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</si>
  <si>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</si>
  <si>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</si>
  <si>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</si>
  <si>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</si>
  <si>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</si>
  <si>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</si>
  <si>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</si>
  <si>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</si>
  <si>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</si>
  <si>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</si>
  <si>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</si>
  <si>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</si>
  <si>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</si>
  <si>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</si>
  <si>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</si>
  <si>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</si>
  <si>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</si>
  <si>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</si>
  <si>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</si>
  <si>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</si>
  <si>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</si>
  <si>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</si>
  <si>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</si>
  <si>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</si>
  <si>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</si>
  <si>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</si>
  <si>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</si>
  <si>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</si>
  <si>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</si>
  <si>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</si>
  <si>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</si>
  <si>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</si>
  <si>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</si>
  <si>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</si>
  <si>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</si>
  <si>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</si>
  <si>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</si>
  <si>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</si>
  <si>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</si>
  <si>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</si>
  <si>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</si>
  <si>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</si>
  <si>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</si>
  <si>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</si>
  <si>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</si>
  <si>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</si>
  <si>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</si>
  <si>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</si>
  <si>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</si>
  <si>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</si>
  <si>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</si>
  <si>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</si>
  <si>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</si>
  <si>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</si>
  <si>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</si>
  <si>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</si>
  <si>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</si>
  <si>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</si>
  <si>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</si>
  <si>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</si>
  <si>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</si>
  <si>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</si>
  <si>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</si>
  <si>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</si>
  <si>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</si>
  <si>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</si>
  <si>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</si>
  <si>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</si>
  <si>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</si>
  <si>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</si>
  <si>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</si>
  <si>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</si>
  <si>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</si>
  <si>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</si>
  <si>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</si>
  <si>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</si>
  <si>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</si>
  <si>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</si>
  <si>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</si>
  <si>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</si>
  <si>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</si>
  <si>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</si>
  <si>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</si>
  <si>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</si>
  <si>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</si>
  <si>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</si>
  <si>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</si>
  <si>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</si>
  <si>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</si>
  <si>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</si>
  <si>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</si>
  <si>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</si>
  <si>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</si>
  <si>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</si>
  <si>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</si>
  <si>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</si>
  <si>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</si>
  <si>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</si>
  <si>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</si>
  <si>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</si>
  <si>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</si>
  <si>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</si>
  <si>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</si>
  <si>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</si>
  <si>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</si>
  <si>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</si>
  <si>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</si>
  <si>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</si>
  <si>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</si>
  <si>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</si>
  <si>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</si>
  <si>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</si>
  <si>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</si>
  <si>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</si>
  <si>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</si>
  <si>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</si>
  <si>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</si>
  <si>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</si>
  <si>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</si>
  <si>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</si>
  <si>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</si>
  <si>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</si>
  <si>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</si>
  <si>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</si>
  <si>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</si>
  <si>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</si>
  <si>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</si>
  <si>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</si>
  <si>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</si>
  <si>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</si>
  <si>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</si>
  <si>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</si>
  <si>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</si>
  <si>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</si>
  <si>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</si>
  <si>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</si>
  <si>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</si>
  <si>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</si>
  <si>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</si>
  <si>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</si>
  <si>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</si>
  <si>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</si>
  <si>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</si>
  <si>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</si>
  <si>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</si>
  <si>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</si>
  <si>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</si>
  <si>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</si>
  <si>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</si>
  <si>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</si>
  <si>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</si>
  <si>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</si>
  <si>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</si>
  <si>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</si>
  <si>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</si>
  <si>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</si>
  <si>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</si>
  <si>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</si>
  <si>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</si>
  <si>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</si>
  <si>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</si>
  <si>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</si>
  <si>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</si>
  <si>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</si>
  <si>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</si>
  <si>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</si>
  <si>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</si>
  <si>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</si>
  <si>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</si>
  <si>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</si>
  <si>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</si>
  <si>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</si>
  <si>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</si>
  <si>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</si>
  <si>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</si>
  <si>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</si>
  <si>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</si>
  <si>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</si>
  <si>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</si>
  <si>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</si>
  <si>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</si>
  <si>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</si>
  <si>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</si>
  <si>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</si>
  <si>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</si>
  <si>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</si>
  <si>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</si>
  <si>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</si>
  <si>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</si>
  <si>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</si>
  <si>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</si>
  <si>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</si>
  <si>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</si>
  <si>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</si>
  <si>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</si>
  <si>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</si>
  <si>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</si>
  <si>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</si>
  <si>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</si>
  <si>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</si>
  <si>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</si>
  <si>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</si>
  <si>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</si>
  <si>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</si>
  <si>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</si>
  <si>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</si>
  <si>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</si>
  <si>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</si>
  <si>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</si>
  <si>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</si>
  <si>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</si>
  <si>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</si>
  <si>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</si>
  <si>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</si>
  <si>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</si>
  <si>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</si>
  <si>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</si>
  <si>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</si>
  <si>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</si>
  <si>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</si>
  <si>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</si>
  <si>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</si>
  <si>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</si>
  <si>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</si>
  <si>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</si>
  <si>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</si>
  <si>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</si>
  <si>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</si>
  <si>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</si>
  <si>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</si>
  <si>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</si>
  <si>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</si>
  <si>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</si>
  <si>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</si>
  <si>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</si>
  <si>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</si>
  <si>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</si>
  <si>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</si>
  <si>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</si>
  <si>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</si>
  <si>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</si>
  <si>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</si>
  <si>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</si>
  <si>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</si>
  <si>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</si>
  <si>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</si>
  <si>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</si>
  <si>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</si>
  <si>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</si>
  <si>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</si>
  <si>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</si>
  <si>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</si>
  <si>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</si>
  <si>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</si>
  <si>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</si>
  <si>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</si>
  <si>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</si>
  <si>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</si>
  <si>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</si>
  <si>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</si>
  <si>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</si>
  <si>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</si>
  <si>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</si>
  <si>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</si>
  <si>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</si>
  <si>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</si>
  <si>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</si>
  <si>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</si>
  <si>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</si>
  <si>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</si>
  <si>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</si>
  <si>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</si>
  <si>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</si>
  <si>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</si>
  <si>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</si>
  <si>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</si>
  <si>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</si>
  <si>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</si>
  <si>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</si>
  <si>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</si>
  <si>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</si>
  <si>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</si>
  <si>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</si>
  <si>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</si>
  <si>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</si>
  <si>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</si>
  <si>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</si>
  <si>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</si>
  <si>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</si>
  <si>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</si>
  <si>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</si>
  <si>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</si>
  <si>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</si>
  <si>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</si>
  <si>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</si>
  <si>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</si>
  <si>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</si>
  <si>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</si>
  <si>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</si>
  <si>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</si>
  <si>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</si>
  <si>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</si>
  <si>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</si>
  <si>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</si>
  <si>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</si>
  <si>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</si>
  <si>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</si>
  <si>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</si>
  <si>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</si>
  <si>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</si>
  <si>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</si>
  <si>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</si>
  <si>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</si>
  <si>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</si>
  <si>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</si>
  <si>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</si>
  <si>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</si>
  <si>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</si>
  <si>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</si>
  <si>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</si>
  <si>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</si>
  <si>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</si>
  <si>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</si>
  <si>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</si>
  <si>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</si>
  <si>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</si>
  <si>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</si>
  <si>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</si>
  <si>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</si>
  <si>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</si>
  <si>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</si>
  <si>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</si>
  <si>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</si>
  <si>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</si>
  <si>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</si>
  <si>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</si>
  <si>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</si>
  <si>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</si>
  <si>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</si>
  <si>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</si>
  <si>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</si>
  <si>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</si>
  <si>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</si>
  <si>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</si>
  <si>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</si>
  <si>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</si>
  <si>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</si>
  <si>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</si>
  <si>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</si>
  <si>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</si>
  <si>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</si>
  <si>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</si>
  <si>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</si>
  <si>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</si>
  <si>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</si>
  <si>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</si>
  <si>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</si>
  <si>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</si>
  <si>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</si>
  <si>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</si>
  <si>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</si>
  <si>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</si>
  <si>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</si>
  <si>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</si>
  <si>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</si>
  <si>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</si>
  <si>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</si>
  <si>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</si>
  <si>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</si>
  <si>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</si>
  <si>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</si>
  <si>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</si>
  <si>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</si>
  <si>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</si>
  <si>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</si>
  <si>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</si>
  <si>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</si>
  <si>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</si>
  <si>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</si>
  <si>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</si>
  <si>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</si>
  <si>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</si>
  <si>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</si>
  <si>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</si>
  <si>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</si>
  <si>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</si>
  <si>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</si>
  <si>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</si>
  <si>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</si>
  <si>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</si>
  <si>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</si>
  <si>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</si>
  <si>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</si>
  <si>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</si>
  <si>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</si>
  <si>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</si>
  <si>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</si>
  <si>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</si>
  <si>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</si>
  <si>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</si>
  <si>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</si>
  <si>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</si>
  <si>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</si>
  <si>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</si>
  <si>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</si>
  <si>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</si>
  <si>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</si>
  <si>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</si>
  <si>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</si>
  <si>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</si>
  <si>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</si>
  <si>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</si>
  <si>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</si>
  <si>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</si>
  <si>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</si>
  <si>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</si>
  <si>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</si>
  <si>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</si>
  <si>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</si>
  <si>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</si>
  <si>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</si>
  <si>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</si>
  <si>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</si>
  <si>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</si>
  <si>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</si>
  <si>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</si>
  <si>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</si>
  <si>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</si>
  <si>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</si>
  <si>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</si>
  <si>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</si>
  <si>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</si>
  <si>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</si>
  <si>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</si>
  <si>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</si>
  <si>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</si>
  <si>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</si>
  <si>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</si>
  <si>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</si>
  <si>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</si>
  <si>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</si>
  <si>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</si>
  <si>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</si>
  <si>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</si>
  <si>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</si>
  <si>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</si>
  <si>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</si>
  <si>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</si>
  <si>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</si>
  <si>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</si>
  <si>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</si>
  <si>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</si>
  <si>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</si>
  <si>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</si>
  <si>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</si>
  <si>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</si>
  <si>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</si>
  <si>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</si>
  <si>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</si>
  <si>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</si>
  <si>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</si>
  <si>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</si>
  <si>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</si>
  <si>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</si>
  <si>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</si>
  <si>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</si>
  <si>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</si>
  <si>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</si>
  <si>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</si>
  <si>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</si>
  <si>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</si>
  <si>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</si>
  <si>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</si>
  <si>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</si>
  <si>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</si>
  <si>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</si>
  <si>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</si>
  <si>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</si>
  <si>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</si>
  <si>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</si>
  <si>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</si>
  <si>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</si>
  <si>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</si>
  <si>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</si>
  <si>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</si>
  <si>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</si>
  <si>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</si>
  <si>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</si>
  <si>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</si>
  <si>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</si>
  <si>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</si>
  <si>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</si>
  <si>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</si>
  <si>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</si>
  <si>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</si>
  <si>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</si>
  <si>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</si>
  <si>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</si>
  <si>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</si>
  <si>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</si>
  <si>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</si>
  <si>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</si>
  <si>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</si>
  <si>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</si>
  <si>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</si>
  <si>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</si>
  <si>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</si>
  <si>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</si>
  <si>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</si>
  <si>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</si>
  <si>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</si>
  <si>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</si>
  <si>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</si>
  <si>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</si>
  <si>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</si>
  <si>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</si>
  <si>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</si>
  <si>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</si>
  <si>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</si>
  <si>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</si>
  <si>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</si>
  <si>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</si>
  <si>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</si>
  <si>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</si>
  <si>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</si>
  <si>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</si>
  <si>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</si>
  <si>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</si>
  <si>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</si>
  <si>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</si>
  <si>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</si>
  <si>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</si>
  <si>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</si>
  <si>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</si>
  <si>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</si>
  <si>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</si>
  <si>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</si>
  <si>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</si>
  <si>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</si>
  <si>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</si>
  <si>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</si>
  <si>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</si>
  <si>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</si>
  <si>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</si>
  <si>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</si>
  <si>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</si>
  <si>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</si>
  <si>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</si>
  <si>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</si>
  <si>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</si>
  <si>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</si>
  <si>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</si>
  <si>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</si>
  <si>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</si>
  <si>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</si>
  <si>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</si>
  <si>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</si>
  <si>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</si>
  <si>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</si>
  <si>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</si>
  <si>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</si>
  <si>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</si>
  <si>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</si>
  <si>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</si>
  <si>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</si>
  <si>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</si>
  <si>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</si>
  <si>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</si>
  <si>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</si>
  <si>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</si>
  <si>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</si>
  <si>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</si>
  <si>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</si>
  <si>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</si>
  <si>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</si>
  <si>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</si>
  <si>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</si>
  <si>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</si>
  <si>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</si>
  <si>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</si>
  <si>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</si>
  <si>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</si>
  <si>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</si>
  <si>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</si>
  <si>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</si>
  <si>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</si>
  <si>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</si>
  <si>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</si>
  <si>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</si>
  <si>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</si>
  <si>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</si>
  <si>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</si>
  <si>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</si>
  <si>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</si>
  <si>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</si>
  <si>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</si>
  <si>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</si>
  <si>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</si>
  <si>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</si>
  <si>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</si>
  <si>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</si>
  <si>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</si>
  <si>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</si>
  <si>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</si>
  <si>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</si>
  <si>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</si>
  <si>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</si>
  <si>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</si>
  <si>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</si>
  <si>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</si>
  <si>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</si>
  <si>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</si>
  <si>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</si>
  <si>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</si>
  <si>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</si>
  <si>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</si>
  <si>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</si>
  <si>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</si>
  <si>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</si>
  <si>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</si>
  <si>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</si>
  <si>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</si>
  <si>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</si>
  <si>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</si>
  <si>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</si>
  <si>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</si>
  <si>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</si>
  <si>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</si>
  <si>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</si>
  <si>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</si>
  <si>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</si>
  <si>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</si>
  <si>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</si>
  <si>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</si>
  <si>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</si>
  <si>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</si>
  <si>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</si>
  <si>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</si>
  <si>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</si>
  <si>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</si>
  <si>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</si>
  <si>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</si>
  <si>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</si>
  <si>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</si>
  <si>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</si>
  <si>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</si>
  <si>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</si>
  <si>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</si>
  <si>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</si>
  <si>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</si>
  <si>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</si>
  <si>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</si>
  <si>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</si>
  <si>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</si>
  <si>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</si>
  <si>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</si>
  <si>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</si>
  <si>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</si>
  <si>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</si>
  <si>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</si>
  <si>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</si>
  <si>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</si>
  <si>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</si>
  <si>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</si>
  <si>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</si>
  <si>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</si>
  <si>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</si>
  <si>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</si>
  <si>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</si>
  <si>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</si>
  <si>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</si>
  <si>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</si>
  <si>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</si>
  <si>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</si>
  <si>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</si>
  <si>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</si>
  <si>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</si>
  <si>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</si>
  <si>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</si>
  <si>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</si>
  <si>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</si>
  <si>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</si>
  <si>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</si>
  <si>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</si>
  <si>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</si>
  <si>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</si>
  <si>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</si>
  <si>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</si>
  <si>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</si>
  <si>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</si>
  <si>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</si>
  <si>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</si>
  <si>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</si>
  <si>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</si>
  <si>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</si>
  <si>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</si>
  <si>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</si>
  <si>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</si>
  <si>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</si>
  <si>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</si>
  <si>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</si>
  <si>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</si>
  <si>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</si>
  <si>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</si>
  <si>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</si>
  <si>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</si>
  <si>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</si>
  <si>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</si>
  <si>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</si>
  <si>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</si>
  <si>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</si>
  <si>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</si>
  <si>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</si>
  <si>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</si>
  <si>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</si>
  <si>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</si>
  <si>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</si>
  <si>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</si>
  <si>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</si>
  <si>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</si>
  <si>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</si>
  <si>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</si>
  <si>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</si>
  <si>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</si>
  <si>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</si>
  <si>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</si>
  <si>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</si>
  <si>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</si>
  <si>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</si>
  <si>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</si>
  <si>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</si>
  <si>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</si>
  <si>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</si>
  <si>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</si>
  <si>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</si>
  <si>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</si>
  <si>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</si>
  <si>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</si>
  <si>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</si>
  <si>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</si>
  <si>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</si>
  <si>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</si>
  <si>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</si>
  <si>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</si>
  <si>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</si>
  <si>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</si>
  <si>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</si>
  <si>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</si>
  <si>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</si>
  <si>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</si>
  <si>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</si>
  <si>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</si>
  <si>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</si>
  <si>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</si>
  <si>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</si>
  <si>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</si>
  <si>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</si>
  <si>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</si>
  <si>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</si>
  <si>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</si>
  <si>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</si>
  <si>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</si>
  <si>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</si>
  <si>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</si>
  <si>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</si>
  <si>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</si>
  <si>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</si>
  <si>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</si>
  <si>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</si>
  <si>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</si>
  <si>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</si>
  <si>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</si>
  <si>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</si>
  <si>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</si>
  <si>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</si>
  <si>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</si>
  <si>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</si>
  <si>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</si>
  <si>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</si>
  <si>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</si>
  <si>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</si>
  <si>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</si>
  <si>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</si>
  <si>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</si>
  <si>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</si>
  <si>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</si>
  <si>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</si>
  <si>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</si>
  <si>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</si>
  <si>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</si>
  <si>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</si>
  <si>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</si>
  <si>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</si>
  <si>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</si>
  <si>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</si>
  <si>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</si>
  <si>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</si>
  <si>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</si>
  <si>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</si>
  <si>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</si>
  <si>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</si>
  <si>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</si>
  <si>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</si>
  <si>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</si>
  <si>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</si>
  <si>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</si>
  <si>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</si>
  <si>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</si>
  <si>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</si>
  <si>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</si>
  <si>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</si>
  <si>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</si>
  <si>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</si>
  <si>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</si>
  <si>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</si>
  <si>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</si>
  <si>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</si>
  <si>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</si>
  <si>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</si>
  <si>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</si>
  <si>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</si>
  <si>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</si>
  <si>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</si>
  <si>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</si>
  <si>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</si>
  <si>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</si>
  <si>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</si>
  <si>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</si>
  <si>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</si>
  <si>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</si>
  <si>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</si>
  <si>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</si>
  <si>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</si>
  <si>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</si>
  <si>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</si>
  <si>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</si>
  <si>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</si>
  <si>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</si>
  <si>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</si>
  <si>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</si>
  <si>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</si>
  <si>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</si>
  <si>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</si>
  <si>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</si>
  <si>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</si>
  <si>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</si>
  <si>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</si>
  <si>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</si>
  <si>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</si>
  <si>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</si>
  <si>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</si>
  <si>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</si>
  <si>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</si>
  <si>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</si>
  <si>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</si>
  <si>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</si>
  <si>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</si>
  <si>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</si>
  <si>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</si>
  <si>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</si>
  <si>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</si>
  <si>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</si>
  <si>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</si>
  <si>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</si>
  <si>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</si>
  <si>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</si>
  <si>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</si>
  <si>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</si>
  <si>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</si>
  <si>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</si>
  <si>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</si>
  <si>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</si>
  <si>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</si>
  <si>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</si>
  <si>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</si>
  <si>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</si>
  <si>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</si>
  <si>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</si>
  <si>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</si>
  <si>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</si>
  <si>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</si>
  <si>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</si>
  <si>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</si>
  <si>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</si>
  <si>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</si>
  <si>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</si>
  <si>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</si>
  <si>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</si>
  <si>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</si>
  <si>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</si>
  <si>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</si>
  <si>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</si>
  <si>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</si>
  <si>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</si>
  <si>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</si>
  <si>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</si>
  <si>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</si>
  <si>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</si>
  <si>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</si>
  <si>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</si>
  <si>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</si>
  <si>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</si>
  <si>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</si>
  <si>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</si>
  <si>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</si>
  <si>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</si>
  <si>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</si>
  <si>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</si>
  <si>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</si>
  <si>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</si>
  <si>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</si>
  <si>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</si>
  <si>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</si>
  <si>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</si>
  <si>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</si>
  <si>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</si>
  <si>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</si>
  <si>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</si>
  <si>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</si>
  <si>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</si>
  <si>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</si>
  <si>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</si>
  <si>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</si>
  <si>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</si>
  <si>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</si>
  <si>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</si>
  <si>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</si>
  <si>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</si>
  <si>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</si>
  <si>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</si>
  <si>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</si>
  <si>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</si>
  <si>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</si>
  <si>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</si>
  <si>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</si>
  <si>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</si>
  <si>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</si>
  <si>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</si>
  <si>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</si>
  <si>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</si>
  <si>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</si>
  <si>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</si>
  <si>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</si>
  <si>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</si>
  <si>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</si>
  <si>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</si>
  <si>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</si>
  <si>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</si>
  <si>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</si>
  <si>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</si>
  <si>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</si>
  <si>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</si>
  <si>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</si>
  <si>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</si>
  <si>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</si>
  <si>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</si>
  <si>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</si>
  <si>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</si>
  <si>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</si>
  <si>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</si>
  <si>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</si>
  <si>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</si>
  <si>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</si>
  <si>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</si>
  <si>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</si>
  <si>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</si>
  <si>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</si>
  <si>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</si>
  <si>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</si>
  <si>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</si>
  <si>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</si>
  <si>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</si>
  <si>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</si>
  <si>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</si>
  <si>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</si>
  <si>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</si>
  <si>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</si>
  <si>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</si>
  <si>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</si>
  <si>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</si>
  <si>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</si>
  <si>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</si>
  <si>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</si>
  <si>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</si>
  <si>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</si>
  <si>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</si>
  <si>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</si>
  <si>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</si>
  <si>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</si>
  <si>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</si>
  <si>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</si>
  <si>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</si>
  <si>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</si>
  <si>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</si>
  <si>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</si>
  <si>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</si>
  <si>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</si>
  <si>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</si>
  <si>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</si>
  <si>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</si>
  <si>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</si>
  <si>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</si>
  <si>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</si>
  <si>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</si>
  <si>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</si>
  <si>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</si>
  <si>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</si>
  <si>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</si>
  <si>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</si>
  <si>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</si>
  <si>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</si>
  <si>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</si>
  <si>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</si>
  <si>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</si>
  <si>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</si>
  <si>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</si>
  <si>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</si>
  <si>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</si>
  <si>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</si>
  <si>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</si>
  <si>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</si>
  <si>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</si>
  <si>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</si>
  <si>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</si>
  <si>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</si>
  <si>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</si>
  <si>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</si>
  <si>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</si>
  <si>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</si>
  <si>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</si>
  <si>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</si>
  <si>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</si>
  <si>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</si>
  <si>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</si>
  <si>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</si>
  <si>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</si>
  <si>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</si>
  <si>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</si>
  <si>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</si>
  <si>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</si>
  <si>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</si>
  <si>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</si>
  <si>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</si>
  <si>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</si>
  <si>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</si>
  <si>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</si>
  <si>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</si>
  <si>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</si>
  <si>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</si>
  <si>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</si>
  <si>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</si>
  <si>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</si>
  <si>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</si>
  <si>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</si>
  <si>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</si>
  <si>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</si>
  <si>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</si>
  <si>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</si>
  <si>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</si>
  <si>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</si>
  <si>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</si>
  <si>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</si>
  <si>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</si>
  <si>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</si>
  <si>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</si>
  <si>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</si>
  <si>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</si>
  <si>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</si>
  <si>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</si>
  <si>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</si>
  <si>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</si>
  <si>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</si>
  <si>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</si>
  <si>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</si>
  <si>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</si>
  <si>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</si>
  <si>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</si>
  <si>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</si>
  <si>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</si>
  <si>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</si>
  <si>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</si>
  <si>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</si>
  <si>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</si>
  <si>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</si>
  <si>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</si>
  <si>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</si>
  <si>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</si>
  <si>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</si>
  <si>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</si>
  <si>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</si>
  <si>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</si>
  <si>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</si>
  <si>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</si>
  <si>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</si>
  <si>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</si>
  <si>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</si>
  <si>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</si>
  <si>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</si>
  <si>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</si>
  <si>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</si>
  <si>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</si>
  <si>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</si>
  <si>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</si>
  <si>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</si>
  <si>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</si>
  <si>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</si>
  <si>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</si>
  <si>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</si>
  <si>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</si>
  <si>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</si>
  <si>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</si>
  <si>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</si>
  <si>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</si>
  <si>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</si>
  <si>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</si>
  <si>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</si>
  <si>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</si>
  <si>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</si>
  <si>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</si>
  <si>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</si>
  <si>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</si>
  <si>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</si>
  <si>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</si>
  <si>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</si>
  <si>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</si>
  <si>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</si>
  <si>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</si>
  <si>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</si>
  <si>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</si>
  <si>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</si>
  <si>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</si>
  <si>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</si>
  <si>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</si>
  <si>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</si>
  <si>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</si>
  <si>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</si>
  <si>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</si>
  <si>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</si>
  <si>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</si>
  <si>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</si>
  <si>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</si>
  <si>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</si>
  <si>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</si>
  <si>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</si>
  <si>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</si>
  <si>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</si>
  <si>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</si>
  <si>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</si>
  <si>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</si>
  <si>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</si>
  <si>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</si>
  <si>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</si>
  <si>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</si>
  <si>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</si>
  <si>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</si>
  <si>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</si>
  <si>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</si>
  <si>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</si>
  <si>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</si>
  <si>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</si>
  <si>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</si>
  <si>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</si>
  <si>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</si>
  <si>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</si>
  <si>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</si>
  <si>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</si>
  <si>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</si>
  <si>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</si>
  <si>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</si>
  <si>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</si>
  <si>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</si>
  <si>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</si>
  <si>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</si>
  <si>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</si>
  <si>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</si>
  <si>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</si>
  <si>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</si>
  <si>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</si>
  <si>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</si>
  <si>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</si>
  <si>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</si>
  <si>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</si>
  <si>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</si>
  <si>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</si>
  <si>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</si>
  <si>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</si>
  <si>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</si>
  <si>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</si>
  <si>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</si>
  <si>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</si>
  <si>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</si>
  <si>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</si>
  <si>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</si>
  <si>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</si>
  <si>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</si>
  <si>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</si>
  <si>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</si>
  <si>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</si>
  <si>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</si>
  <si>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</si>
  <si>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</si>
  <si>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</si>
  <si>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</si>
  <si>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</si>
  <si>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</si>
  <si>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</si>
  <si>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</si>
  <si>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</si>
  <si>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</si>
  <si>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</si>
  <si>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</si>
  <si>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</si>
  <si>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</si>
  <si>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</si>
  <si>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</si>
  <si>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</si>
  <si>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</si>
  <si>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</si>
  <si>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</si>
  <si>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</si>
  <si>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</si>
  <si>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</si>
  <si>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</si>
  <si>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</si>
  <si>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</si>
  <si>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</si>
  <si>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</si>
  <si>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</si>
  <si>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</si>
  <si>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</si>
  <si>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</si>
  <si>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</si>
  <si>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</si>
  <si>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</si>
  <si>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</si>
  <si>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</si>
  <si>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</si>
  <si>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</si>
  <si>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</si>
  <si>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</si>
  <si>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</si>
  <si>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</si>
  <si>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</si>
  <si>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</si>
  <si>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</si>
  <si>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</si>
  <si>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</si>
  <si>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</si>
  <si>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</si>
  <si>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</si>
  <si>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</si>
  <si>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</si>
  <si>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</si>
  <si>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</si>
  <si>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</si>
  <si>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</si>
  <si>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</si>
  <si>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</si>
  <si>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</si>
  <si>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</si>
  <si>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</si>
  <si>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</si>
  <si>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</si>
  <si>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</si>
  <si>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</si>
  <si>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</si>
  <si>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</si>
  <si>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</si>
  <si>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</si>
  <si>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</si>
  <si>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</si>
  <si>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</si>
  <si>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</si>
  <si>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</si>
  <si>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</si>
  <si>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</si>
  <si>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</si>
  <si>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</si>
  <si>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</si>
  <si>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</si>
  <si>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</si>
  <si>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</si>
  <si>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</si>
  <si>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</si>
  <si>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</si>
  <si>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</si>
  <si>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</si>
  <si>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</si>
  <si>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</si>
  <si>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</si>
  <si>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</si>
  <si>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</si>
  <si>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</si>
  <si>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</si>
  <si>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</si>
  <si>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</si>
  <si>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</si>
  <si>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</si>
  <si>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</si>
  <si>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</si>
  <si>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</si>
  <si>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</si>
  <si>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</si>
  <si>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</si>
  <si>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</si>
  <si>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</si>
  <si>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</si>
  <si>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</si>
  <si>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</si>
  <si>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</si>
  <si>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</si>
  <si>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</si>
  <si>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</si>
  <si>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</si>
  <si>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</si>
  <si>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</si>
  <si>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</si>
  <si>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</si>
  <si>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</si>
  <si>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</si>
  <si>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</si>
  <si>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</si>
  <si>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</si>
  <si>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</si>
  <si>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</si>
  <si>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</si>
  <si>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</si>
  <si>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</si>
  <si>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</si>
  <si>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</si>
  <si>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</si>
  <si>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</si>
  <si>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</si>
  <si>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</si>
  <si>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</si>
  <si>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</si>
  <si>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</si>
  <si>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</si>
  <si>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</si>
  <si>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</si>
  <si>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</si>
  <si>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</si>
  <si>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</si>
  <si>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</si>
  <si>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</si>
  <si>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</si>
  <si>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</si>
  <si>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</si>
  <si>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</si>
  <si>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</si>
  <si>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</si>
  <si>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</si>
  <si>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</si>
  <si>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</si>
  <si>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</si>
  <si>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</si>
  <si>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</si>
  <si>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</si>
  <si>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</si>
  <si>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</si>
  <si>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</si>
  <si>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</si>
  <si>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</si>
  <si>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</si>
  <si>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</si>
  <si>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</si>
  <si>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</si>
  <si>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</si>
  <si>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</si>
  <si>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</si>
  <si>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</si>
  <si>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</si>
  <si>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</si>
  <si>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</si>
  <si>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</si>
  <si>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</si>
  <si>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</si>
  <si>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</si>
  <si>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</si>
  <si>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</si>
  <si>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</si>
  <si>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</si>
  <si>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</si>
  <si>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</si>
  <si>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</si>
  <si>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</si>
  <si>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</si>
  <si>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</si>
  <si>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</si>
  <si>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</si>
  <si>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</si>
  <si>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</si>
  <si>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</si>
  <si>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</si>
  <si>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</si>
  <si>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</si>
  <si>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</si>
  <si>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</si>
  <si>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</si>
  <si>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</si>
  <si>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</si>
  <si>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</si>
  <si>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</si>
  <si>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</si>
  <si>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</si>
  <si>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</si>
  <si>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</si>
  <si>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</si>
  <si>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</si>
  <si>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</si>
  <si>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</si>
  <si>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</si>
  <si>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</si>
  <si>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</si>
  <si>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</si>
  <si>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</si>
  <si>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</si>
  <si>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</si>
  <si>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</si>
  <si>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</si>
  <si>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</si>
  <si>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</si>
  <si>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</si>
  <si>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</si>
  <si>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</si>
  <si>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</si>
  <si>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</si>
  <si>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</si>
  <si>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</si>
  <si>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</si>
  <si>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</si>
  <si>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</si>
  <si>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</si>
  <si>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</si>
  <si>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</si>
  <si>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</si>
  <si>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</si>
  <si>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</si>
  <si>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</si>
  <si>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</si>
  <si>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</si>
  <si>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</si>
  <si>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</si>
  <si>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</si>
  <si>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</si>
  <si>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</si>
  <si>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</si>
  <si>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</si>
  <si>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</si>
  <si>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</si>
  <si>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</si>
  <si>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</si>
  <si>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</si>
  <si>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</si>
  <si>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</si>
  <si>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</si>
  <si>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</si>
  <si>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</si>
  <si>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</si>
  <si>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</si>
  <si>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</si>
  <si>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</si>
  <si>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</si>
  <si>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</si>
  <si>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</si>
  <si>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</si>
  <si>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</si>
  <si>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</si>
  <si>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</si>
  <si>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</si>
  <si>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</si>
  <si>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</si>
  <si>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</si>
  <si>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</si>
  <si>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</si>
  <si>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</si>
  <si>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</si>
  <si>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</si>
  <si>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</si>
  <si>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</si>
  <si>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</si>
  <si>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</si>
  <si>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</si>
  <si>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</si>
  <si>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</si>
  <si>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</si>
  <si>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</si>
  <si>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</si>
  <si>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</si>
  <si>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</si>
  <si>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</si>
  <si>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</si>
  <si>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</si>
  <si>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</si>
  <si>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</si>
  <si>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</si>
  <si>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</si>
  <si>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</si>
  <si>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</si>
  <si>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</si>
  <si>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</si>
  <si>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</si>
  <si>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</si>
  <si>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</si>
  <si>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</si>
  <si>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</si>
  <si>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</si>
  <si>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</si>
  <si>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</si>
  <si>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</si>
  <si>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</si>
  <si>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</si>
  <si>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</si>
  <si>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</si>
  <si>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</si>
  <si>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</si>
  <si>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</si>
  <si>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</si>
  <si>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</si>
  <si>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</si>
  <si>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</si>
  <si>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</si>
  <si>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</si>
  <si>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</si>
  <si>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</si>
  <si>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</si>
  <si>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</si>
  <si>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</si>
  <si>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</si>
  <si>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</si>
  <si>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</si>
  <si>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</si>
  <si>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</si>
  <si>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</si>
  <si>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</si>
  <si>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</si>
  <si>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</si>
  <si>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</si>
  <si>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</si>
  <si>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</si>
  <si>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</si>
  <si>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</si>
  <si>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</si>
  <si>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</si>
  <si>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</si>
  <si>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</si>
  <si>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</si>
  <si>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</si>
  <si>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</si>
  <si>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</si>
  <si>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</si>
  <si>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</si>
  <si>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</si>
  <si>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</si>
  <si>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</si>
  <si>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</si>
  <si>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</si>
  <si>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</si>
  <si>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</si>
  <si>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</si>
  <si>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</si>
  <si>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</si>
  <si>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</si>
  <si>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</si>
  <si>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</si>
  <si>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</si>
  <si>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</si>
  <si>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</si>
  <si>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</si>
  <si>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</si>
  <si>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</si>
  <si>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</si>
  <si>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</si>
  <si>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</si>
  <si>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</si>
  <si>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</si>
  <si>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</si>
  <si>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</si>
  <si>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</si>
  <si>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</si>
  <si>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</si>
  <si>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</si>
  <si>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</si>
  <si>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</si>
  <si>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</si>
  <si>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</si>
  <si>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</si>
  <si>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</si>
  <si>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</si>
  <si>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</si>
  <si>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</si>
  <si>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</si>
  <si>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</si>
  <si>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</si>
  <si>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</si>
  <si>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</si>
  <si>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</si>
  <si>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</si>
  <si>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</si>
  <si>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</si>
  <si>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</si>
  <si>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</si>
  <si>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</si>
  <si>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</si>
  <si>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</si>
  <si>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</si>
  <si>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</si>
  <si>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</si>
  <si>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</si>
  <si>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</si>
  <si>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</si>
  <si>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</si>
  <si>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</si>
  <si>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</si>
  <si>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</si>
  <si>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</si>
  <si>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</si>
  <si>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</si>
  <si>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</si>
  <si>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</si>
  <si>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</si>
  <si>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</si>
  <si>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</si>
  <si>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</si>
  <si>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</si>
  <si>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</si>
  <si>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</si>
  <si>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</si>
  <si>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</si>
  <si>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</si>
  <si>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</si>
  <si>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</si>
  <si>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</si>
  <si>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</si>
  <si>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</si>
  <si>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</si>
  <si>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</si>
  <si>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</si>
  <si>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</si>
  <si>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</si>
  <si>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</si>
  <si>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</si>
  <si>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</si>
  <si>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</si>
  <si>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</si>
  <si>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</si>
  <si>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</si>
  <si>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</si>
  <si>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</si>
  <si>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</si>
  <si>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</si>
  <si>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</si>
  <si>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</si>
  <si>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</si>
  <si>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</si>
  <si>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</si>
  <si>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</si>
  <si>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</si>
  <si>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</si>
  <si>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</si>
  <si>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</si>
  <si>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</si>
  <si>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</si>
  <si>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</si>
  <si>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</si>
  <si>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</si>
  <si>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</si>
  <si>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</si>
  <si>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</si>
  <si>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</si>
  <si>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</si>
  <si>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</si>
  <si>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</si>
  <si>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</si>
  <si>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</si>
  <si>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</si>
  <si>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</si>
  <si>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</si>
  <si>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</si>
  <si>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</si>
  <si>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</si>
  <si>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</si>
  <si>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</si>
  <si>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</si>
  <si>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</si>
  <si>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</si>
  <si>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</si>
  <si>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</si>
  <si>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</si>
  <si>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</si>
  <si>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</si>
  <si>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</si>
  <si>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</si>
  <si>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</si>
  <si>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</si>
  <si>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</si>
  <si>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</si>
  <si>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</si>
  <si>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</si>
  <si>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</si>
  <si>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</si>
  <si>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</si>
  <si>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</si>
  <si>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</si>
  <si>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</si>
  <si>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</si>
  <si>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</si>
  <si>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</si>
  <si>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</si>
  <si>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</si>
  <si>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</si>
  <si>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</si>
  <si>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</si>
  <si>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</si>
  <si>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</si>
  <si>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</si>
  <si>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</si>
  <si>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</si>
  <si>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</si>
  <si>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</si>
  <si>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</si>
  <si>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</si>
  <si>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</si>
  <si>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</si>
  <si>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</si>
  <si>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</si>
  <si>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</si>
  <si>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</si>
  <si>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</si>
  <si>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</si>
  <si>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</si>
  <si>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</si>
  <si>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</si>
  <si>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</si>
  <si>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</si>
  <si>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</si>
  <si>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</si>
  <si>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</si>
  <si>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</si>
  <si>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</si>
  <si>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</si>
  <si>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</si>
  <si>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</si>
  <si>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</si>
  <si>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</si>
  <si>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</si>
  <si>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</si>
  <si>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</si>
  <si>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</si>
  <si>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</si>
  <si>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</si>
  <si>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</si>
  <si>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</si>
  <si>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</si>
  <si>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</si>
  <si>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</si>
  <si>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</si>
  <si>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</si>
  <si>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</si>
  <si>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</si>
  <si>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</si>
  <si>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</si>
  <si>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</si>
  <si>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</si>
  <si>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</si>
  <si>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</si>
  <si>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</si>
  <si>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</si>
  <si>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</si>
  <si>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</si>
  <si>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</si>
  <si>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</si>
  <si>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</si>
  <si>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</si>
  <si>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</si>
  <si>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</si>
  <si>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</si>
  <si>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</si>
  <si>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</si>
  <si>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</si>
  <si>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</si>
  <si>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</si>
  <si>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</si>
  <si>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</si>
  <si>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</si>
  <si>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</si>
  <si>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</si>
  <si>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</si>
  <si>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</si>
  <si>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</si>
  <si>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</si>
  <si>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</si>
  <si>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</si>
  <si>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</si>
  <si>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</si>
  <si>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</si>
  <si>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</si>
  <si>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</si>
  <si>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</si>
  <si>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</si>
  <si>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</si>
  <si>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</si>
  <si>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</si>
  <si>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</si>
  <si>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</si>
  <si>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</si>
  <si>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</si>
  <si>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</si>
  <si>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</si>
  <si>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</si>
  <si>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</si>
  <si>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</si>
  <si>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</si>
  <si>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</si>
  <si>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</si>
  <si>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</si>
  <si>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</si>
  <si>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</si>
  <si>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</si>
  <si>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</si>
  <si>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</si>
  <si>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</si>
  <si>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</si>
  <si>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</si>
  <si>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</si>
  <si>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</si>
  <si>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</si>
  <si>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</si>
  <si>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</si>
  <si>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</si>
  <si>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</si>
  <si>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</si>
  <si>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</si>
  <si>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</si>
  <si>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</si>
  <si>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</si>
  <si>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</si>
  <si>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</si>
  <si>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</si>
  <si>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</si>
  <si>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</si>
  <si>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</si>
  <si>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</si>
  <si>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</si>
  <si>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</si>
  <si>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</si>
  <si>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</si>
  <si>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</si>
  <si>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</si>
  <si>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</si>
  <si>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</si>
  <si>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</si>
  <si>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</si>
  <si>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</si>
  <si>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</si>
  <si>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</si>
  <si>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</si>
  <si>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</si>
  <si>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</si>
  <si>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</si>
  <si>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</si>
  <si>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</si>
  <si>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</si>
  <si>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</si>
  <si>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</si>
  <si>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</si>
  <si>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</si>
  <si>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</si>
  <si>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</si>
  <si>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</si>
  <si>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</si>
  <si>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</si>
  <si>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</si>
  <si>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</si>
  <si>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</si>
  <si>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</si>
  <si>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</si>
  <si>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</si>
  <si>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</si>
  <si>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</si>
  <si>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</si>
  <si>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</si>
  <si>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</si>
  <si>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</si>
  <si>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</si>
  <si>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</si>
  <si>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</si>
  <si>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</si>
  <si>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</si>
  <si>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</si>
  <si>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</si>
  <si>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</si>
  <si>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</si>
  <si>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</si>
  <si>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</si>
  <si>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</si>
  <si>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</si>
  <si>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</si>
  <si>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</si>
  <si>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</si>
  <si>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</si>
  <si>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</si>
  <si>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</si>
  <si>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</si>
  <si>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</si>
  <si>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</si>
  <si>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</si>
  <si>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</si>
  <si>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</si>
  <si>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</si>
  <si>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</si>
  <si>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</si>
  <si>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</si>
  <si>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</si>
  <si>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</si>
  <si>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</si>
  <si>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</si>
  <si>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</si>
  <si>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</si>
  <si>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</si>
  <si>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</si>
  <si>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</si>
  <si>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</si>
  <si>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</si>
  <si>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</si>
  <si>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</si>
  <si>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</si>
  <si>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</si>
  <si>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</si>
  <si>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</si>
  <si>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</si>
  <si>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</si>
  <si>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</si>
  <si>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</si>
  <si>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</si>
  <si>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</si>
  <si>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</si>
  <si>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</si>
  <si>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</si>
  <si>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</si>
  <si>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</si>
  <si>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</si>
  <si>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</si>
  <si>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</si>
  <si>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</si>
  <si>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</si>
  <si>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</si>
  <si>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</si>
  <si>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</si>
  <si>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</si>
  <si>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</si>
  <si>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</si>
  <si>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</si>
  <si>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</si>
  <si>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</si>
  <si>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</si>
  <si>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</si>
  <si>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</si>
  <si>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</si>
  <si>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</si>
  <si>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</si>
  <si>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</si>
  <si>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</si>
  <si>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</si>
  <si>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</si>
  <si>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</si>
  <si>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</si>
  <si>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</si>
  <si>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</si>
  <si>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</si>
  <si>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</si>
  <si>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</si>
  <si>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</si>
  <si>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</si>
  <si>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</si>
  <si>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</si>
  <si>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</si>
  <si>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</si>
  <si>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</si>
  <si>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</si>
  <si>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</si>
  <si>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</si>
  <si>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</si>
  <si>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</si>
  <si>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</si>
  <si>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</si>
  <si>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</si>
  <si>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</si>
  <si>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</si>
  <si>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</si>
  <si>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</si>
  <si>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</si>
  <si>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</si>
  <si>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</si>
  <si>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</si>
  <si>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</si>
  <si>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</si>
  <si>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</si>
  <si>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</si>
  <si>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</si>
  <si>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</si>
  <si>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</si>
  <si>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</si>
  <si>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</si>
  <si>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</si>
  <si>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</si>
  <si>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</si>
  <si>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</si>
  <si>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</si>
  <si>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</si>
  <si>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</si>
  <si>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</si>
  <si>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</si>
  <si>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</si>
  <si>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</si>
  <si>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</si>
  <si>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</si>
  <si>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</si>
  <si>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</si>
  <si>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</si>
  <si>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</si>
  <si>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</si>
  <si>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</si>
  <si>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</si>
  <si>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</si>
  <si>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</si>
  <si>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</si>
  <si>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</si>
  <si>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</si>
  <si>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</si>
  <si>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</si>
  <si>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</si>
  <si>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</si>
  <si>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</si>
  <si>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</si>
  <si>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</si>
  <si>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</si>
  <si>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</si>
  <si>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</si>
  <si>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</si>
  <si>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</si>
  <si>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</si>
  <si>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</si>
  <si>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</si>
  <si>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</si>
  <si>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</si>
  <si>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</si>
  <si>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</si>
  <si>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</si>
  <si>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</si>
  <si>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</si>
  <si>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</si>
  <si>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</si>
  <si>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</si>
  <si>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</si>
  <si>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</si>
  <si>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</si>
  <si>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</si>
  <si>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</si>
  <si>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</si>
  <si>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</si>
  <si>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</si>
  <si>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</si>
  <si>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</si>
  <si>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</si>
  <si>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</si>
  <si>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</si>
  <si>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</si>
  <si>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</si>
  <si>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</si>
  <si>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</si>
  <si>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</si>
  <si>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</si>
  <si>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</si>
  <si>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</si>
  <si>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</si>
  <si>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</si>
  <si>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</si>
  <si>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</si>
  <si>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</si>
  <si>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</si>
  <si>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</si>
  <si>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</si>
  <si>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</si>
  <si>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</si>
  <si>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</si>
  <si>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</si>
  <si>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</si>
  <si>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</si>
  <si>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</si>
  <si>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</si>
  <si>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</si>
  <si>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</si>
  <si>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</si>
  <si>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</si>
  <si>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</si>
  <si>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</si>
  <si>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</si>
  <si>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</si>
  <si>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</si>
  <si>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</si>
  <si>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</si>
  <si>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</si>
  <si>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</si>
  <si>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</si>
  <si>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</si>
  <si>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</si>
  <si>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</si>
  <si>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</si>
  <si>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</si>
  <si>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</si>
  <si>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</si>
  <si>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</si>
  <si>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</si>
  <si>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</si>
  <si>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</si>
  <si>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</si>
  <si>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</si>
  <si>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</si>
  <si>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</si>
  <si>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</si>
  <si>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</si>
  <si>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</si>
  <si>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</si>
  <si>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</si>
  <si>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</si>
  <si>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</si>
  <si>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</si>
  <si>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</si>
  <si>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</si>
  <si>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</si>
  <si>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</si>
  <si>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</si>
  <si>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</si>
  <si>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</si>
  <si>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</si>
  <si>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</si>
  <si>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</si>
  <si>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</si>
  <si>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</si>
  <si>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</si>
  <si>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</si>
  <si>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</si>
  <si>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</si>
  <si>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</si>
  <si>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</si>
  <si>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</si>
  <si>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</si>
  <si>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</si>
  <si>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</si>
  <si>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</si>
  <si>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</si>
  <si>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</si>
  <si>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</si>
  <si>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</si>
  <si>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</si>
  <si>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</si>
  <si>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</si>
  <si>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</si>
  <si>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</si>
  <si>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</si>
  <si>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</si>
  <si>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</si>
  <si>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</si>
  <si>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</si>
  <si>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</si>
  <si>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</si>
  <si>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</si>
  <si>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</si>
  <si>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</si>
  <si>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</si>
  <si>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</si>
  <si>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</si>
  <si>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</si>
  <si>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</si>
  <si>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</si>
  <si>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</si>
  <si>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</si>
  <si>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</si>
  <si>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</si>
  <si>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</si>
  <si>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</si>
  <si>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</si>
  <si>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</si>
  <si>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</si>
  <si>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</si>
  <si>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</si>
  <si>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</si>
  <si>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</si>
  <si>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</si>
  <si>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</si>
  <si>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</si>
  <si>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</si>
  <si>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</si>
  <si>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</si>
  <si>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</si>
  <si>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</si>
  <si>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</si>
  <si>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</si>
  <si>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</si>
  <si>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</si>
  <si>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</si>
  <si>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</si>
  <si>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</si>
  <si>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</si>
  <si>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</si>
  <si>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</si>
  <si>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</si>
  <si>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</si>
  <si>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</si>
  <si>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</si>
  <si>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</si>
  <si>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</si>
  <si>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</si>
  <si>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</si>
  <si>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</si>
  <si>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</si>
  <si>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</si>
  <si>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</si>
  <si>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</si>
  <si>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</si>
  <si>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</si>
  <si>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</si>
  <si>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</si>
  <si>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</si>
  <si>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</si>
  <si>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</si>
  <si>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</si>
  <si>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</si>
  <si>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</si>
  <si>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</si>
  <si>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</si>
  <si>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</si>
  <si>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</si>
  <si>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</si>
  <si>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</si>
  <si>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</si>
  <si>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</si>
  <si>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</si>
  <si>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</si>
  <si>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</si>
  <si>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</si>
  <si>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</si>
  <si>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</si>
  <si>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</si>
  <si>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</si>
  <si>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</si>
  <si>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</si>
  <si>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</si>
  <si>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</si>
  <si>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</si>
  <si>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</si>
  <si>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</si>
  <si>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</si>
  <si>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</si>
  <si>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</si>
  <si>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</si>
  <si>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</si>
  <si>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</si>
  <si>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</si>
  <si>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</si>
  <si>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</si>
  <si>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</si>
  <si>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</si>
  <si>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</si>
  <si>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</si>
  <si>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</si>
  <si>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</si>
  <si>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</si>
  <si>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</si>
  <si>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</si>
  <si>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</si>
  <si>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</si>
  <si>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</si>
  <si>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</si>
  <si>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</si>
  <si>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</si>
  <si>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</si>
  <si>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</si>
  <si>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</si>
  <si>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</si>
  <si>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</si>
  <si>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</si>
  <si>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</si>
  <si>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</si>
  <si>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</si>
  <si>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</si>
  <si>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</si>
  <si>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</si>
  <si>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</si>
  <si>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</si>
  <si>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</si>
  <si>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</si>
  <si>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</si>
  <si>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</si>
  <si>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</si>
  <si>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</si>
  <si>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</si>
  <si>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</si>
  <si>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</si>
  <si>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</si>
  <si>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</si>
  <si>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</si>
  <si>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</si>
  <si>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</si>
  <si>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</si>
  <si>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</si>
  <si>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</si>
  <si>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</si>
  <si>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</si>
  <si>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</si>
  <si>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</si>
  <si>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</si>
  <si>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</si>
  <si>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</si>
  <si>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</si>
  <si>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</si>
  <si>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</si>
  <si>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</si>
  <si>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</si>
  <si>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</si>
  <si>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</si>
  <si>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</si>
  <si>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</si>
  <si>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</si>
  <si>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</si>
  <si>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</si>
  <si>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</si>
  <si>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</si>
  <si>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</si>
  <si>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</si>
  <si>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</si>
  <si>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</si>
  <si>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</si>
  <si>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</si>
  <si>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</si>
  <si>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</si>
  <si>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</si>
  <si>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</si>
  <si>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</si>
  <si>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</si>
  <si>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</si>
  <si>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</si>
  <si>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</si>
  <si>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</si>
  <si>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</si>
  <si>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</si>
  <si>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</si>
  <si>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</si>
  <si>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</si>
  <si>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</si>
  <si>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</si>
  <si>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</si>
  <si>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</si>
  <si>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</si>
  <si>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</si>
  <si>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</si>
  <si>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</si>
  <si>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</si>
  <si>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</si>
  <si>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</si>
  <si>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</si>
  <si>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</si>
  <si>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</si>
  <si>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</si>
  <si>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</si>
  <si>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</si>
  <si>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</si>
  <si>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</si>
  <si>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</si>
  <si>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</si>
  <si>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</si>
  <si>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</si>
  <si>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</si>
  <si>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</si>
  <si>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</si>
  <si>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</si>
  <si>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</si>
  <si>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</si>
  <si>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</si>
  <si>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</si>
  <si>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</si>
  <si>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</si>
  <si>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</si>
  <si>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</si>
  <si>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</si>
  <si>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</si>
  <si>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</si>
  <si>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</si>
  <si>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</si>
  <si>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</si>
  <si>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</si>
  <si>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</si>
  <si>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</si>
  <si>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</si>
  <si>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</si>
  <si>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</si>
  <si>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</si>
  <si>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</si>
  <si>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</si>
  <si>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</si>
  <si>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</si>
  <si>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</si>
  <si>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</si>
  <si>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</si>
  <si>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</si>
  <si>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</si>
  <si>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</si>
  <si>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</si>
  <si>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</si>
  <si>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</si>
  <si>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</si>
  <si>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</si>
  <si>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</si>
  <si>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</si>
  <si>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</si>
  <si>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</si>
  <si>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</si>
  <si>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</si>
  <si>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</si>
  <si>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</si>
  <si>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</si>
  <si>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</si>
  <si>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</si>
  <si>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</si>
  <si>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</si>
  <si>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</si>
  <si>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</si>
  <si>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</si>
  <si>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</si>
  <si>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</si>
  <si>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</si>
  <si>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</si>
  <si>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</si>
  <si>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</si>
  <si>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</si>
  <si>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</si>
  <si>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</si>
  <si>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</si>
  <si>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</si>
  <si>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</si>
  <si>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</si>
  <si>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</si>
  <si>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</si>
  <si>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</si>
  <si>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</si>
  <si>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</si>
  <si>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</si>
  <si>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</si>
  <si>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</si>
  <si>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</si>
  <si>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</si>
  <si>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</si>
  <si>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</si>
  <si>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</si>
  <si>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</si>
  <si>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</si>
  <si>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</si>
  <si>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</si>
  <si>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</si>
  <si>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</si>
  <si>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</si>
  <si>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</si>
  <si>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</si>
  <si>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</si>
  <si>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</si>
  <si>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</si>
  <si>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</si>
  <si>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</si>
  <si>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</si>
  <si>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</si>
  <si>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</si>
  <si>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</si>
  <si>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</si>
  <si>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</si>
  <si>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</si>
  <si>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</si>
  <si>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</si>
  <si>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</si>
  <si>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</si>
  <si>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</si>
  <si>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</si>
  <si>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</si>
  <si>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</si>
  <si>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</si>
  <si>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</si>
  <si>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</si>
  <si>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</si>
  <si>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</si>
  <si>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</si>
  <si>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</si>
  <si>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</si>
  <si>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</si>
  <si>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</si>
  <si>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</si>
  <si>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</si>
  <si>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</si>
  <si>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</si>
  <si>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</si>
  <si>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</si>
  <si>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</si>
  <si>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</si>
  <si>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</si>
  <si>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</si>
  <si>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</si>
  <si>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</si>
  <si>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</si>
  <si>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</si>
  <si>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</si>
  <si>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</si>
  <si>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</si>
  <si>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</si>
  <si>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</si>
  <si>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</si>
  <si>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</si>
  <si>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</si>
  <si>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</si>
  <si>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</si>
  <si>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</si>
  <si>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</si>
  <si>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</si>
  <si>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</si>
  <si>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</si>
  <si>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</si>
  <si>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</si>
  <si>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</si>
  <si>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</si>
  <si>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</si>
  <si>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</si>
  <si>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</si>
  <si>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</si>
  <si>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</si>
  <si>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</si>
  <si>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</si>
  <si>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</si>
  <si>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</si>
  <si>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</si>
  <si>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</si>
  <si>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</si>
  <si>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</si>
  <si>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</si>
  <si>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</si>
  <si>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</si>
  <si>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</si>
  <si>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</si>
  <si>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</si>
  <si>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</si>
  <si>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</si>
  <si>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</si>
  <si>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</si>
  <si>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</si>
  <si>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</si>
  <si>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</si>
  <si>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</si>
  <si>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</si>
  <si>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</si>
  <si>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</si>
  <si>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</si>
  <si>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</si>
  <si>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</si>
  <si>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</si>
  <si>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</si>
  <si>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</si>
  <si>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</si>
  <si>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</si>
  <si>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</si>
  <si>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</si>
  <si>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</si>
  <si>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</si>
  <si>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</si>
  <si>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</si>
  <si>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</si>
  <si>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</si>
  <si>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</si>
  <si>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</si>
  <si>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</si>
  <si>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</si>
  <si>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</si>
  <si>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</si>
  <si>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</si>
  <si>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</si>
  <si>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</si>
  <si>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</si>
  <si>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</si>
  <si>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</si>
  <si>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</si>
  <si>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</si>
  <si>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</si>
  <si>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</si>
  <si>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</si>
  <si>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</si>
  <si>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</si>
  <si>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</si>
  <si>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</si>
  <si>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</si>
  <si>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</si>
  <si>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</si>
  <si>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</si>
  <si>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</si>
  <si>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</si>
  <si>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</si>
  <si>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</si>
  <si>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</si>
  <si>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</si>
  <si>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</si>
  <si>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</si>
  <si>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</si>
  <si>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</si>
  <si>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</si>
  <si>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</si>
  <si>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</si>
  <si>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</si>
  <si>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</si>
  <si>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</si>
  <si>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</si>
  <si>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</si>
  <si>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</si>
  <si>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</si>
  <si>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</si>
  <si>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</si>
  <si>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</si>
  <si>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</si>
  <si>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</si>
  <si>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</si>
  <si>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</si>
  <si>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</si>
  <si>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</si>
  <si>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</si>
  <si>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</si>
  <si>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</si>
  <si>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</si>
  <si>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</si>
  <si>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</si>
  <si>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</si>
  <si>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</si>
  <si>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</si>
  <si>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</si>
  <si>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</si>
  <si>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</si>
  <si>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</si>
  <si>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</si>
  <si>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</si>
  <si>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</si>
  <si>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</si>
  <si>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</si>
  <si>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</si>
  <si>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</si>
  <si>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</si>
  <si>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</si>
  <si>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</si>
  <si>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</si>
  <si>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</si>
  <si>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</si>
  <si>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</si>
  <si>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</si>
  <si>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</si>
  <si>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</si>
  <si>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</si>
  <si>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</si>
  <si>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</si>
  <si>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</si>
  <si>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</si>
  <si>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</si>
  <si>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</si>
  <si>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</si>
  <si>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</si>
  <si>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</si>
  <si>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</si>
  <si>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</si>
  <si>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</si>
  <si>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</si>
  <si>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</si>
  <si>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</si>
  <si>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</si>
  <si>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</si>
  <si>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</si>
  <si>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</si>
  <si>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</si>
  <si>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</si>
  <si>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</si>
  <si>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</si>
  <si>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</si>
  <si>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</si>
  <si>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</si>
  <si>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</si>
  <si>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</si>
  <si>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</si>
  <si>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</si>
  <si>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</si>
  <si>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</si>
  <si>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</si>
  <si>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</si>
  <si>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</si>
  <si>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</si>
  <si>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</si>
  <si>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</si>
  <si>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</si>
  <si>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</si>
  <si>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</si>
  <si>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</si>
  <si>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</si>
  <si>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</si>
  <si>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</si>
  <si>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</si>
  <si>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</si>
  <si>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</si>
  <si>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</si>
  <si>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</si>
  <si>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</si>
  <si>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</si>
  <si>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</si>
  <si>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</si>
  <si>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</si>
  <si>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</si>
  <si>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</si>
  <si>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</si>
  <si>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</si>
  <si>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</si>
  <si>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</si>
  <si>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</si>
  <si>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</si>
  <si>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</si>
  <si>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</si>
  <si>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</si>
  <si>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</si>
  <si>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</si>
  <si>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</si>
  <si>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</si>
  <si>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</si>
  <si>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</si>
  <si>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</si>
  <si>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</si>
  <si>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</si>
  <si>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</si>
  <si>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</si>
  <si>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</si>
  <si>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</si>
  <si>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</si>
  <si>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</si>
  <si>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</si>
  <si>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</si>
  <si>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</si>
  <si>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</si>
  <si>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</si>
  <si>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</si>
  <si>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</si>
  <si>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</si>
  <si>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</si>
  <si>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</si>
  <si>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</si>
  <si>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</si>
  <si>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</si>
  <si>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</si>
  <si>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</si>
  <si>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</si>
  <si>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</si>
  <si>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</si>
  <si>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</si>
  <si>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</si>
  <si>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</si>
  <si>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</si>
  <si>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</si>
  <si>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</si>
  <si>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</si>
  <si>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</si>
  <si>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</si>
  <si>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</si>
  <si>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</si>
  <si>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</si>
  <si>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</si>
  <si>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</si>
  <si>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</si>
  <si>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</si>
  <si>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</si>
  <si>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</si>
  <si>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</si>
  <si>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</si>
  <si>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</si>
  <si>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</si>
  <si>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</si>
  <si>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</si>
  <si>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</si>
  <si>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</si>
  <si>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</si>
  <si>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</si>
  <si>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</si>
  <si>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</si>
  <si>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</si>
  <si>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</si>
  <si>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</si>
  <si>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</si>
  <si>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</si>
  <si>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</si>
  <si>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</si>
  <si>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</si>
  <si>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</si>
  <si>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</si>
  <si>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</si>
  <si>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</si>
  <si>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</si>
  <si>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</si>
  <si>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</si>
  <si>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</si>
  <si>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</si>
  <si>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</si>
  <si>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</si>
  <si>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</si>
  <si>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</si>
  <si>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</si>
  <si>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</si>
  <si>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</si>
  <si>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</si>
  <si>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</si>
  <si>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</si>
  <si>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</si>
  <si>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</si>
  <si>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</si>
  <si>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</si>
  <si>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</si>
  <si>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</si>
  <si>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</si>
  <si>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</si>
  <si>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</si>
  <si>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</si>
  <si>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</si>
  <si>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</si>
  <si>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</si>
  <si>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</si>
  <si>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</si>
  <si>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</si>
  <si>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</si>
  <si>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</si>
  <si>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</si>
  <si>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</si>
  <si>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</si>
  <si>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</si>
  <si>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</si>
  <si>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</si>
  <si>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</si>
  <si>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</si>
  <si>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</si>
  <si>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</si>
  <si>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</si>
  <si>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</si>
  <si>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</si>
  <si>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</si>
  <si>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</si>
  <si>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</si>
  <si>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</si>
  <si>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</si>
  <si>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</si>
  <si>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</si>
  <si>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</si>
  <si>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</si>
  <si>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</si>
  <si>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</si>
  <si>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</si>
  <si>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</si>
  <si>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</si>
  <si>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</si>
  <si>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</si>
  <si>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</si>
  <si>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</si>
  <si>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</si>
  <si>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</si>
  <si>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</si>
  <si>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</si>
  <si>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</si>
  <si>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</si>
  <si>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</si>
  <si>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</si>
  <si>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</si>
  <si>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</si>
  <si>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</si>
  <si>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</si>
  <si>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</si>
  <si>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</si>
  <si>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</si>
  <si>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</si>
  <si>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</si>
  <si>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</si>
  <si>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</si>
  <si>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</si>
  <si>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</si>
  <si>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</si>
  <si>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</si>
  <si>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</si>
  <si>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</si>
  <si>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</si>
  <si>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</si>
  <si>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</si>
  <si>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</si>
  <si>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</si>
  <si>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</si>
  <si>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</si>
  <si>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</si>
  <si>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</si>
  <si>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</si>
  <si>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</si>
  <si>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</si>
  <si>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</si>
  <si>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</si>
  <si>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</si>
  <si>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</si>
  <si>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</si>
  <si>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</si>
  <si>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</si>
  <si>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</si>
  <si>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</si>
  <si>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</si>
  <si>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</si>
  <si>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</si>
  <si>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</si>
  <si>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</si>
  <si>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</si>
  <si>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</si>
  <si>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</si>
  <si>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</si>
  <si>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</si>
  <si>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</si>
  <si>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</si>
  <si>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</si>
  <si>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</si>
  <si>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</si>
  <si>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</si>
  <si>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</si>
  <si>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</si>
  <si>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</si>
  <si>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</si>
  <si>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</si>
  <si>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</si>
  <si>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</si>
  <si>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</si>
  <si>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</si>
  <si>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</si>
  <si>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</si>
  <si>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</si>
  <si>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</si>
  <si>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</si>
  <si>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</si>
  <si>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</si>
  <si>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</si>
  <si>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</si>
  <si>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</si>
  <si>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</si>
  <si>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</si>
  <si>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</si>
  <si>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</si>
  <si>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</si>
  <si>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</si>
  <si>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</si>
  <si>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</si>
  <si>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</si>
  <si>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</si>
  <si>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</si>
  <si>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</si>
  <si>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</si>
  <si>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</si>
  <si>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</si>
  <si>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</si>
  <si>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</si>
  <si>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</si>
  <si>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</si>
  <si>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</si>
  <si>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</si>
  <si>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</si>
  <si>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</si>
  <si>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</si>
  <si>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</si>
  <si>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</si>
  <si>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</si>
  <si>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</si>
  <si>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</si>
  <si>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</si>
  <si>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</si>
  <si>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</si>
  <si>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</si>
  <si>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</si>
  <si>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</si>
  <si>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</si>
  <si>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</si>
  <si>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</si>
  <si>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</si>
  <si>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</si>
  <si>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</si>
  <si>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</si>
  <si>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</si>
  <si>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</si>
  <si>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</si>
  <si>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</si>
  <si>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</si>
  <si>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</si>
  <si>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</si>
  <si>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</si>
  <si>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</si>
  <si>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</si>
  <si>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</si>
  <si>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</si>
  <si>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</si>
  <si>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</si>
  <si>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</si>
  <si>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</si>
  <si>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</si>
  <si>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</si>
  <si>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</si>
  <si>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</si>
  <si>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</si>
  <si>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</si>
  <si>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</si>
  <si>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</si>
  <si>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</si>
  <si>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</si>
  <si>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</si>
  <si>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</si>
  <si>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</si>
  <si>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</si>
  <si>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</si>
  <si>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</si>
  <si>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</si>
  <si>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</si>
  <si>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</si>
  <si>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</si>
  <si>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</si>
  <si>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</si>
  <si>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</si>
  <si>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</si>
  <si>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</si>
  <si>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</si>
  <si>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</si>
  <si>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</si>
  <si>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</si>
  <si>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</si>
  <si>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</si>
  <si>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</si>
  <si>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</si>
  <si>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</si>
  <si>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</si>
  <si>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</si>
  <si>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</si>
  <si>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</si>
  <si>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</si>
  <si>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</si>
  <si>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</si>
  <si>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</si>
  <si>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</si>
  <si>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</si>
  <si>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</si>
  <si>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</si>
  <si>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</si>
  <si>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</si>
  <si>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</si>
  <si>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</si>
  <si>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</si>
  <si>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</si>
  <si>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</si>
  <si>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</si>
  <si>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</si>
  <si>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</si>
  <si>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</si>
  <si>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</si>
  <si>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</si>
  <si>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</si>
  <si>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</si>
  <si>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</si>
  <si>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</si>
  <si>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</si>
  <si>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</si>
  <si>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</si>
  <si>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</si>
  <si>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</si>
  <si>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</si>
  <si>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</si>
  <si>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</si>
  <si>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</si>
  <si>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</si>
  <si>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</si>
  <si>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</si>
  <si>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</si>
  <si>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</si>
  <si>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</si>
  <si>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</si>
  <si>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</si>
  <si>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</si>
  <si>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</si>
  <si>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</si>
  <si>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</si>
  <si>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</si>
  <si>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</si>
  <si>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</si>
  <si>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</si>
  <si>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</si>
  <si>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</si>
  <si>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</si>
  <si>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</si>
  <si>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</si>
  <si>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</si>
  <si>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</si>
  <si>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</si>
  <si>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</si>
  <si>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</si>
  <si>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</si>
  <si>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</si>
  <si>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</si>
  <si>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</si>
  <si>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</si>
  <si>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</si>
  <si>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</si>
  <si>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</si>
  <si>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</si>
  <si>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</si>
  <si>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</si>
  <si>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</si>
  <si>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</si>
  <si>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</si>
  <si>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</si>
  <si>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</si>
  <si>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</si>
  <si>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</si>
  <si>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</si>
  <si>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</si>
  <si>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</si>
  <si>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</si>
  <si>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</si>
  <si>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</si>
  <si>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</si>
  <si>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</si>
  <si>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</si>
  <si>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</si>
  <si>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</si>
  <si>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</si>
  <si>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</si>
  <si>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</si>
  <si>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</si>
  <si>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</si>
  <si>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</si>
  <si>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</si>
  <si>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</si>
  <si>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</si>
  <si>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</si>
  <si>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</si>
  <si>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</si>
  <si>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</si>
  <si>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</si>
  <si>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</si>
  <si>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</si>
  <si>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</si>
  <si>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</si>
  <si>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</si>
  <si>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</si>
  <si>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</si>
  <si>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</si>
  <si>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</si>
  <si>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</si>
  <si>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</si>
  <si>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</si>
  <si>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</si>
  <si>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</si>
  <si>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</si>
  <si>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</si>
  <si>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</si>
  <si>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</si>
  <si>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</si>
  <si>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</si>
  <si>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</si>
  <si>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</si>
  <si>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</si>
  <si>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</si>
  <si>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</si>
  <si>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</si>
  <si>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</si>
  <si>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</si>
  <si>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</si>
  <si>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</si>
  <si>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</si>
  <si>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</si>
  <si>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</si>
  <si>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</si>
  <si>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</si>
  <si>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</si>
  <si>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</si>
  <si>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</si>
  <si>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</si>
  <si>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</si>
  <si>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</si>
  <si>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</si>
  <si>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</si>
  <si>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</si>
  <si>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</si>
  <si>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</si>
  <si>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</si>
  <si>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</si>
  <si>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</si>
  <si>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</si>
  <si>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</si>
  <si>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</si>
  <si>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</si>
  <si>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</si>
  <si>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</si>
  <si>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</si>
  <si>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</si>
  <si>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</si>
  <si>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</si>
  <si>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</si>
  <si>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</si>
  <si>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</si>
  <si>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</si>
  <si>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</si>
  <si>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</si>
  <si>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</si>
  <si>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</si>
  <si>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</si>
  <si>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</si>
  <si>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</si>
  <si>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</si>
  <si>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</si>
  <si>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</si>
  <si>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</si>
  <si>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</si>
  <si>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</si>
  <si>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</si>
  <si>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</si>
  <si>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</si>
  <si>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</si>
  <si>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</si>
  <si>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</si>
  <si>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</si>
  <si>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</si>
  <si>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</si>
  <si>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</si>
  <si>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</si>
  <si>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</si>
  <si>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</si>
  <si>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</si>
  <si>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</si>
  <si>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</si>
  <si>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</si>
  <si>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</si>
  <si>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</si>
  <si>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</si>
  <si>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</si>
  <si>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</si>
  <si>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</si>
  <si>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</si>
  <si>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</si>
  <si>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</si>
  <si>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</si>
  <si>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</si>
  <si>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</si>
  <si>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</si>
  <si>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</si>
  <si>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</si>
  <si>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</si>
  <si>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</si>
  <si>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</si>
  <si>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</si>
  <si>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</si>
  <si>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</si>
  <si>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</si>
  <si>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</si>
  <si>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</si>
  <si>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</si>
  <si>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</si>
  <si>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</si>
  <si>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</si>
  <si>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</si>
  <si>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</si>
  <si>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</si>
  <si>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</si>
  <si>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</si>
  <si>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</si>
  <si>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</si>
  <si>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</si>
  <si>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</si>
  <si>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</si>
  <si>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</si>
  <si>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</si>
  <si>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</si>
  <si>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</si>
  <si>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</si>
  <si>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</si>
  <si>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</si>
  <si>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</si>
  <si>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</si>
  <si>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</si>
  <si>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</si>
  <si>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</si>
  <si>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</si>
  <si>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</si>
  <si>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</si>
  <si>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</si>
  <si>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</si>
  <si>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</si>
  <si>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</si>
  <si>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</si>
  <si>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</si>
  <si>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</si>
  <si>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</si>
  <si>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</si>
  <si>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</si>
  <si>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</si>
  <si>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</si>
  <si>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</si>
  <si>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</si>
  <si>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</si>
  <si>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</si>
  <si>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</si>
  <si>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</si>
  <si>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</si>
  <si>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</si>
  <si>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</si>
  <si>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</si>
  <si>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</si>
  <si>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</si>
  <si>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</si>
  <si>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</si>
  <si>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</si>
  <si>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</si>
  <si>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</si>
  <si>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</si>
  <si>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</si>
  <si>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</si>
  <si>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</si>
  <si>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</si>
  <si>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</si>
  <si>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</si>
  <si>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</si>
  <si>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</si>
  <si>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</si>
  <si>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</si>
  <si>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</si>
  <si>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</si>
  <si>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</si>
  <si>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</si>
  <si>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</si>
  <si>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</si>
  <si>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</si>
  <si>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</si>
  <si>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</si>
  <si>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</si>
  <si>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</si>
  <si>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</si>
  <si>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</si>
  <si>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</si>
  <si>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</si>
  <si>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</si>
  <si>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</si>
  <si>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</si>
  <si>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</si>
  <si>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</si>
  <si>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</si>
  <si>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</si>
  <si>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</si>
  <si>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</si>
  <si>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</si>
  <si>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</si>
  <si>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</si>
  <si>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</si>
  <si>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</si>
  <si>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</si>
  <si>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</si>
  <si>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</si>
  <si>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</si>
  <si>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</si>
  <si>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</si>
  <si>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</si>
  <si>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</si>
  <si>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</si>
  <si>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</si>
  <si>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</si>
  <si>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</si>
  <si>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</si>
  <si>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</si>
  <si>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</si>
  <si>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</si>
  <si>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</si>
  <si>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</si>
  <si>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</si>
  <si>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</si>
  <si>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</si>
  <si>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</si>
  <si>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</si>
  <si>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</si>
  <si>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</si>
  <si>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</si>
  <si>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</si>
  <si>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</si>
  <si>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</si>
  <si>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</si>
  <si>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</si>
  <si>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</si>
  <si>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</si>
  <si>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</si>
  <si>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</si>
  <si>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</si>
  <si>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</si>
  <si>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</si>
  <si>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</si>
  <si>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</si>
  <si>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</si>
  <si>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</si>
  <si>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</si>
  <si>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</si>
  <si>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</si>
  <si>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</si>
  <si>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</si>
  <si>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</si>
  <si>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</si>
  <si>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</si>
  <si>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</si>
  <si>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</si>
  <si>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</si>
  <si>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</si>
  <si>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</si>
  <si>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</si>
  <si>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</si>
  <si>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</si>
  <si>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</si>
  <si>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</si>
  <si>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</si>
  <si>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</si>
  <si>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</si>
  <si>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</si>
  <si>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</si>
  <si>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</si>
  <si>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</si>
  <si>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</si>
  <si>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</si>
  <si>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</si>
  <si>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</si>
  <si>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</si>
  <si>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</si>
  <si>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</si>
  <si>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</si>
  <si>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</si>
  <si>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</si>
  <si>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</si>
  <si>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</si>
  <si>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</si>
  <si>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</si>
  <si>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</si>
  <si>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</si>
  <si>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</si>
  <si>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</si>
  <si>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</si>
  <si>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</si>
  <si>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</si>
  <si>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</si>
  <si>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</si>
  <si>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</si>
  <si>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</si>
  <si>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</si>
  <si>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</si>
  <si>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</si>
  <si>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</si>
  <si>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</si>
  <si>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</si>
  <si>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</si>
  <si>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</si>
  <si>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</si>
  <si>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</si>
  <si>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</si>
  <si>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</si>
  <si>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</si>
  <si>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</si>
  <si>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</si>
  <si>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</si>
  <si>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</si>
  <si>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</si>
  <si>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</si>
  <si>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</si>
  <si>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</si>
  <si>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</si>
  <si>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</si>
  <si>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</si>
  <si>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</si>
  <si>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</si>
  <si>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</si>
  <si>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</si>
  <si>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</si>
  <si>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</si>
  <si>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</si>
  <si>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</si>
  <si>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</si>
  <si>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</si>
  <si>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</si>
  <si>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</si>
  <si>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</si>
  <si>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</si>
  <si>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</si>
  <si>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</si>
  <si>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</si>
  <si>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</si>
  <si>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</si>
  <si>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</si>
  <si>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</si>
  <si>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</si>
  <si>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</si>
  <si>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</si>
  <si>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</si>
  <si>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</si>
  <si>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</si>
  <si>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</si>
  <si>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</si>
  <si>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</si>
  <si>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</si>
  <si>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</si>
  <si>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</si>
  <si>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</si>
  <si>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</si>
  <si>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</si>
  <si>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</si>
  <si>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</si>
  <si>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</si>
  <si>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</si>
  <si>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</si>
  <si>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</si>
  <si>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</si>
  <si>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</si>
  <si>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</si>
  <si>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</si>
  <si>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</si>
  <si>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</si>
  <si>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</si>
  <si>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</si>
  <si>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</si>
  <si>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</si>
  <si>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</si>
  <si>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</si>
  <si>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</si>
  <si>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</si>
  <si>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</si>
  <si>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</si>
  <si>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</si>
  <si>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</si>
  <si>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</si>
  <si>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</si>
  <si>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</si>
  <si>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</si>
  <si>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</si>
  <si>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</si>
  <si>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</si>
  <si>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</si>
  <si>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</si>
  <si>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</si>
  <si>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</si>
  <si>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</si>
  <si>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</si>
  <si>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</si>
  <si>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</si>
  <si>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</si>
  <si>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</si>
  <si>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</si>
  <si>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</si>
  <si>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</si>
  <si>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</si>
  <si>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</si>
  <si>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</si>
  <si>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</si>
  <si>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</si>
  <si>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</si>
  <si>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</si>
  <si>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</si>
  <si>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</si>
  <si>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</si>
  <si>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</si>
  <si>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</si>
  <si>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</si>
  <si>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</si>
  <si>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</si>
  <si>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</si>
  <si>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</si>
  <si>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</si>
  <si>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</si>
  <si>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</si>
  <si>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</si>
  <si>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</si>
  <si>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</si>
  <si>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</si>
  <si>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</si>
  <si>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</si>
  <si>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</si>
  <si>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</si>
  <si>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</si>
  <si>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</si>
  <si>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</si>
  <si>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</si>
  <si>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</si>
  <si>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</si>
  <si>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</si>
  <si>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</si>
  <si>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</si>
  <si>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</si>
  <si>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</si>
  <si>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</si>
  <si>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</si>
  <si>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</si>
  <si>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</si>
  <si>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</si>
  <si>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</si>
  <si>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</si>
  <si>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</si>
  <si>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</si>
  <si>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</si>
  <si>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</si>
  <si>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</si>
  <si>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</si>
  <si>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</si>
  <si>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</si>
  <si>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</si>
  <si>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</si>
  <si>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</si>
  <si>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</si>
  <si>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</si>
  <si>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</si>
  <si>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</si>
  <si>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</si>
  <si>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</si>
  <si>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</si>
  <si>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</si>
  <si>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</si>
  <si>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</si>
  <si>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</si>
  <si>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</si>
  <si>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</si>
  <si>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</si>
  <si>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</si>
  <si>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</si>
  <si>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</si>
  <si>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</si>
  <si>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</si>
  <si>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</si>
  <si>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</si>
  <si>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</si>
  <si>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</si>
  <si>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</si>
  <si>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</si>
  <si>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</si>
  <si>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</si>
  <si>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</si>
  <si>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</si>
  <si>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</si>
  <si>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</si>
  <si>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</si>
  <si>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</si>
  <si>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</si>
  <si>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</si>
  <si>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</si>
  <si>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</si>
  <si>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</si>
  <si>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</si>
  <si>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</si>
  <si>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</si>
  <si>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</si>
  <si>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</si>
  <si>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</si>
  <si>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</si>
  <si>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</si>
  <si>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</si>
  <si>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</si>
  <si>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</si>
  <si>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</si>
  <si>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</si>
  <si>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</si>
  <si>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</si>
  <si>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</si>
  <si>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</si>
  <si>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</si>
  <si>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</si>
  <si>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</si>
  <si>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</si>
  <si>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</si>
  <si>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</si>
  <si>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</si>
  <si>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</si>
  <si>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</si>
  <si>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</si>
  <si>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</si>
  <si>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</si>
  <si>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</si>
  <si>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</si>
  <si>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</si>
  <si>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</si>
  <si>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</si>
  <si>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</si>
  <si>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</si>
  <si>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</si>
  <si>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</si>
  <si>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</si>
  <si>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</si>
  <si>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</si>
  <si>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</si>
  <si>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</si>
  <si>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</si>
  <si>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</si>
  <si>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</si>
  <si>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</si>
  <si>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</si>
  <si>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</si>
  <si>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</si>
  <si>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</si>
  <si>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</si>
  <si>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</si>
  <si>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</si>
  <si>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</si>
  <si>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</si>
  <si>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</si>
  <si>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</si>
  <si>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</si>
  <si>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</si>
  <si>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</si>
  <si>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</si>
  <si>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</si>
  <si>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</si>
  <si>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</si>
  <si>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</si>
  <si>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</si>
  <si>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</si>
  <si>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</si>
  <si>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</si>
  <si>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</si>
  <si>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</si>
  <si>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</si>
  <si>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</si>
  <si>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</si>
  <si>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</si>
  <si>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</si>
  <si>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</si>
  <si>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</si>
  <si>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</si>
  <si>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</si>
  <si>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</si>
  <si>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</si>
  <si>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</si>
  <si>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</si>
  <si>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</si>
  <si>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</si>
  <si>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</si>
  <si>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</si>
  <si>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</si>
  <si>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</si>
  <si>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</si>
  <si>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</si>
  <si>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</si>
  <si>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</si>
  <si>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</si>
  <si>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</si>
  <si>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</si>
  <si>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</si>
  <si>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</si>
  <si>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</si>
  <si>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</si>
  <si>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</si>
  <si>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</si>
  <si>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</si>
  <si>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</si>
  <si>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</si>
  <si>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</si>
  <si>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</si>
  <si>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</si>
  <si>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</si>
  <si>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</si>
  <si>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</si>
  <si>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</si>
  <si>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</si>
  <si>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</si>
  <si>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</si>
  <si>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</si>
  <si>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</si>
  <si>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</si>
  <si>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</si>
  <si>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</si>
  <si>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</si>
  <si>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</si>
  <si>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</si>
  <si>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</si>
  <si>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</si>
  <si>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</si>
  <si>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</si>
  <si>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</si>
  <si>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</si>
  <si>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</si>
  <si>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</si>
  <si>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</si>
  <si>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</si>
  <si>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</si>
  <si>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</si>
  <si>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</si>
  <si>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</si>
  <si>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</si>
  <si>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</si>
  <si>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</si>
  <si>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</si>
  <si>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</si>
  <si>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</si>
  <si>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</si>
  <si>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</si>
  <si>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</si>
  <si>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</si>
  <si>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</si>
  <si>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</si>
  <si>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</si>
  <si>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</si>
  <si>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</si>
  <si>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</si>
  <si>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</si>
  <si>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</si>
  <si>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</si>
  <si>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</si>
  <si>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</si>
  <si>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</si>
  <si>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</si>
  <si>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</si>
  <si>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</si>
  <si>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</si>
  <si>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</si>
  <si>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</si>
  <si>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</si>
  <si>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</si>
  <si>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</si>
  <si>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</si>
  <si>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</si>
  <si>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</si>
  <si>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</si>
  <si>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</si>
  <si>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</si>
  <si>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</si>
  <si>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</si>
  <si>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</si>
  <si>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</si>
  <si>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</si>
  <si>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</si>
  <si>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</si>
  <si>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</si>
  <si>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</si>
  <si>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</si>
  <si>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</si>
  <si>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</si>
  <si>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</si>
  <si>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</si>
  <si>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</si>
  <si>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</si>
  <si>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</si>
  <si>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</si>
  <si>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</si>
  <si>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</si>
  <si>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</si>
  <si>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</si>
  <si>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</si>
  <si>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</si>
  <si>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</si>
  <si>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</si>
  <si>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</si>
  <si>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</si>
  <si>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</si>
  <si>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</si>
  <si>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</si>
  <si>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</si>
  <si>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</si>
  <si>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</si>
  <si>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</si>
  <si>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</si>
  <si>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</si>
  <si>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</si>
  <si>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</si>
  <si>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</si>
  <si>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</si>
  <si>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</si>
  <si>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</si>
  <si>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</si>
  <si>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</si>
  <si>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</si>
  <si>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</si>
  <si>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</si>
  <si>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</si>
  <si>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</si>
  <si>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</si>
  <si>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</si>
  <si>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</si>
  <si>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</si>
  <si>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</si>
  <si>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</si>
  <si>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</si>
  <si>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</si>
  <si>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</si>
  <si>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</si>
  <si>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</si>
  <si>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</si>
  <si>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</si>
  <si>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</si>
  <si>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</si>
  <si>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</si>
  <si>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</si>
  <si>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</si>
  <si>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</si>
  <si>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</si>
  <si>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</si>
  <si>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</si>
  <si>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</si>
  <si>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</si>
  <si>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</si>
  <si>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</si>
  <si>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</si>
  <si>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</si>
  <si>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</si>
  <si>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</si>
  <si>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</si>
  <si>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</si>
  <si>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</si>
  <si>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</si>
  <si>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</si>
  <si>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</si>
  <si>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</si>
  <si>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</si>
  <si>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</si>
  <si>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</si>
  <si>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</si>
  <si>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</si>
  <si>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</si>
  <si>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</si>
  <si>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</si>
  <si>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</si>
  <si>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</si>
  <si>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</si>
  <si>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</si>
  <si>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</si>
  <si>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</si>
  <si>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</si>
  <si>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</si>
  <si>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</si>
  <si>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</si>
  <si>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</si>
  <si>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</si>
  <si>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</si>
  <si>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</si>
  <si>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</si>
  <si>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</si>
  <si>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</si>
  <si>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</si>
  <si>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</si>
  <si>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</si>
  <si>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</si>
  <si>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</si>
  <si>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</si>
  <si>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</si>
  <si>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</si>
  <si>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</si>
  <si>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</si>
  <si>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</si>
  <si>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</si>
  <si>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</si>
  <si>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</si>
  <si>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</si>
  <si>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</si>
  <si>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</si>
  <si>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</si>
  <si>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</si>
  <si>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</si>
  <si>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</si>
  <si>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</si>
  <si>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</si>
  <si>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</si>
  <si>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</si>
  <si>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</si>
  <si>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</si>
  <si>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</si>
  <si>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</si>
  <si>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</si>
  <si>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</si>
  <si>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</si>
  <si>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</si>
  <si>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</si>
  <si>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</si>
  <si>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</si>
  <si>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</si>
  <si>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</si>
  <si>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</si>
  <si>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</si>
  <si>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</si>
  <si>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</si>
  <si>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</si>
  <si>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</si>
  <si>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</si>
  <si>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</si>
  <si>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</si>
  <si>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</si>
  <si>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</si>
  <si>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</si>
  <si>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</si>
  <si>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</si>
  <si>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</si>
  <si>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</si>
  <si>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</si>
  <si>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</si>
  <si>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</si>
  <si>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</si>
  <si>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</si>
  <si>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</si>
  <si>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</si>
  <si>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</si>
  <si>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</si>
  <si>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</si>
  <si>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</si>
  <si>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</si>
  <si>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</si>
  <si>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</si>
  <si>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</si>
  <si>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</si>
  <si>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</si>
  <si>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</si>
  <si>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</si>
  <si>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</si>
  <si>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</si>
  <si>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</si>
  <si>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</si>
  <si>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</si>
  <si>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</si>
  <si>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</si>
  <si>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</si>
  <si>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</si>
  <si>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</si>
  <si>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</si>
  <si>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</si>
  <si>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</si>
  <si>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</si>
  <si>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</si>
  <si>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</si>
  <si>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</si>
  <si>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</si>
  <si>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</si>
  <si>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</si>
  <si>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</si>
  <si>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</si>
  <si>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</si>
  <si>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</si>
  <si>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</si>
  <si>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</si>
  <si>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</si>
  <si>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</si>
  <si>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</si>
  <si>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</si>
  <si>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</si>
  <si>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</si>
  <si>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</si>
  <si>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</si>
  <si>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</si>
  <si>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</si>
  <si>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</si>
  <si>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</si>
  <si>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</si>
  <si>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</si>
  <si>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</si>
  <si>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</si>
  <si>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</si>
  <si>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</si>
  <si>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</si>
  <si>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</si>
  <si>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</si>
  <si>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</si>
  <si>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</si>
  <si>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</si>
  <si>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</si>
  <si>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</si>
  <si>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</si>
  <si>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</si>
  <si>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</si>
  <si>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</si>
  <si>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</si>
  <si>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</si>
  <si>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</si>
  <si>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</si>
  <si>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</si>
  <si>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</si>
  <si>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</si>
  <si>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</si>
  <si>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</si>
  <si>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</si>
  <si>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</si>
  <si>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</si>
  <si>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</si>
  <si>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</si>
  <si>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</si>
  <si>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</si>
  <si>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</si>
  <si>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</si>
  <si>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</si>
  <si>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</si>
  <si>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</si>
  <si>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</si>
  <si>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</si>
  <si>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</si>
  <si>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</si>
  <si>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</si>
  <si>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</si>
  <si>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</si>
  <si>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</si>
  <si>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</si>
  <si>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</si>
  <si>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</si>
  <si>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</si>
  <si>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</si>
  <si>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</si>
  <si>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</si>
  <si>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</si>
  <si>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</si>
  <si>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</si>
  <si>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</si>
  <si>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</si>
  <si>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</si>
  <si>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</si>
  <si>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</si>
  <si>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</si>
  <si>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</si>
  <si>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</si>
  <si>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</si>
  <si>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</si>
  <si>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</si>
  <si>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</si>
  <si>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</si>
  <si>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</si>
  <si>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</si>
  <si>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</si>
  <si>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</si>
  <si>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</si>
  <si>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</si>
  <si>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</si>
  <si>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</si>
  <si>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</si>
  <si>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</si>
  <si>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</si>
  <si>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</si>
  <si>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</si>
  <si>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</si>
  <si>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</si>
  <si>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</si>
  <si>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</si>
  <si>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</si>
  <si>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</si>
  <si>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</si>
  <si>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</si>
  <si>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</si>
  <si>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</si>
  <si>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</si>
  <si>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</si>
  <si>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</si>
  <si>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</si>
  <si>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</si>
  <si>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</si>
  <si>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</si>
  <si>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</si>
  <si>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</si>
  <si>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</si>
  <si>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</si>
  <si>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</si>
  <si>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</si>
  <si>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</si>
  <si>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</si>
  <si>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</si>
  <si>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</si>
  <si>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</si>
  <si>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</si>
  <si>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</si>
  <si>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</si>
  <si>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</si>
  <si>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</si>
  <si>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</si>
  <si>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</si>
  <si>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</si>
  <si>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</si>
  <si>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</si>
  <si>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</si>
  <si>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</si>
  <si>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</si>
  <si>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</si>
  <si>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</si>
  <si>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</si>
  <si>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</si>
  <si>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</si>
  <si>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</si>
  <si>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</si>
  <si>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</si>
  <si>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</si>
  <si>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</si>
  <si>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</si>
  <si>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</si>
  <si>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</si>
  <si>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</si>
  <si>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</si>
  <si>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</si>
  <si>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</si>
  <si>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</si>
  <si>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</si>
  <si>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</si>
  <si>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</si>
  <si>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</si>
  <si>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</si>
  <si>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</si>
  <si>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</si>
  <si>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</si>
  <si>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</si>
  <si>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</si>
  <si>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</si>
  <si>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</si>
  <si>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</si>
  <si>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</si>
  <si>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</si>
  <si>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</si>
  <si>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</si>
  <si>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</si>
  <si>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</si>
  <si>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</si>
  <si>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</si>
  <si>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</si>
  <si>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</si>
  <si>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</si>
  <si>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</si>
  <si>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</si>
  <si>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</si>
  <si>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</si>
  <si>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</si>
  <si>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</si>
  <si>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</si>
  <si>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</si>
  <si>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</si>
  <si>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</si>
  <si>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</si>
  <si>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</si>
  <si>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</si>
  <si>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</si>
  <si>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</si>
  <si>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</si>
  <si>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</si>
  <si>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</si>
  <si>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</si>
  <si>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</si>
  <si>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</si>
  <si>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</si>
  <si>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</si>
  <si>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</si>
  <si>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</si>
  <si>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</si>
  <si>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</si>
  <si>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</si>
  <si>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</si>
  <si>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</si>
  <si>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</si>
  <si>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</si>
  <si>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</si>
  <si>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</si>
  <si>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</si>
  <si>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</si>
  <si>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</si>
  <si>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</si>
  <si>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</si>
  <si>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</si>
  <si>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</si>
  <si>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</si>
  <si>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</si>
  <si>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</si>
  <si>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</si>
  <si>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</si>
  <si>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</si>
  <si>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</si>
  <si>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</si>
  <si>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</si>
  <si>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</si>
  <si>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</si>
  <si>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</si>
  <si>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</si>
  <si>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</si>
  <si>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</si>
  <si>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</si>
  <si>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</si>
  <si>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</si>
  <si>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</si>
  <si>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</si>
  <si>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</si>
  <si>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</si>
  <si>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</si>
  <si>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</si>
  <si>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</si>
  <si>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</si>
  <si>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</si>
  <si>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</si>
  <si>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</si>
  <si>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</si>
  <si>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</si>
  <si>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</si>
  <si>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</si>
  <si>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</si>
  <si>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</si>
  <si>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</si>
  <si>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</si>
  <si>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</si>
  <si>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</si>
  <si>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</si>
  <si>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</si>
  <si>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</si>
  <si>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</si>
  <si>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</si>
  <si>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</si>
  <si>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</si>
  <si>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</si>
  <si>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</si>
  <si>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</si>
  <si>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</si>
  <si>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</si>
  <si>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</si>
  <si>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</si>
  <si>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</si>
  <si>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</si>
  <si>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</si>
  <si>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</si>
  <si>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</si>
  <si>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</si>
  <si>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</si>
  <si>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</si>
  <si>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</si>
  <si>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</si>
  <si>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</si>
  <si>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</si>
  <si>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</si>
  <si>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</si>
  <si>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</si>
  <si>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</si>
  <si>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</si>
  <si>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</si>
  <si>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</si>
  <si>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</si>
  <si>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</si>
  <si>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</si>
  <si>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</si>
  <si>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</si>
  <si>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</si>
  <si>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</si>
  <si>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</si>
  <si>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</si>
  <si>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</si>
  <si>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</si>
  <si>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</si>
  <si>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</si>
  <si>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</si>
  <si>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</si>
  <si>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</si>
  <si>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</si>
  <si>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</si>
  <si>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</si>
  <si>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</si>
  <si>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</si>
  <si>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</si>
  <si>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</si>
  <si>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</si>
  <si>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</si>
  <si>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</si>
  <si>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</si>
  <si>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</si>
  <si>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</si>
  <si>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</si>
  <si>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</si>
  <si>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</si>
  <si>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</si>
  <si>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</si>
  <si>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</si>
  <si>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</si>
  <si>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</si>
  <si>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</si>
  <si>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</si>
  <si>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</si>
  <si>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</si>
  <si>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</si>
  <si>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</si>
  <si>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</si>
  <si>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</si>
  <si>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</si>
  <si>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</si>
  <si>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</si>
  <si>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</si>
  <si>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</si>
  <si>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</si>
  <si>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</si>
  <si>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</si>
  <si>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</si>
  <si>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</si>
  <si>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</si>
  <si>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</si>
  <si>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</si>
  <si>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</si>
  <si>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</si>
  <si>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</si>
  <si>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</si>
  <si>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</si>
  <si>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</si>
  <si>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</si>
  <si>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</si>
  <si>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</si>
  <si>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</si>
  <si>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</si>
  <si>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</si>
  <si>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</si>
  <si>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</si>
  <si>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</si>
  <si>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</si>
  <si>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</si>
  <si>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</si>
  <si>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</si>
  <si>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</si>
  <si>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</si>
  <si>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</si>
  <si>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</si>
  <si>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</si>
  <si>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</si>
  <si>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</si>
  <si>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</si>
  <si>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</si>
  <si>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</si>
  <si>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</si>
  <si>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</si>
  <si>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</si>
  <si>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</si>
  <si>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</si>
  <si>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</si>
  <si>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</si>
  <si>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</si>
  <si>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</si>
  <si>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</si>
  <si>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</si>
  <si>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</si>
  <si>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</si>
  <si>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</si>
  <si>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</si>
  <si>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</si>
  <si>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</si>
  <si>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</si>
  <si>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</si>
  <si>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</si>
  <si>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</si>
  <si>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</si>
  <si>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</si>
  <si>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</si>
  <si>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</si>
  <si>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</si>
  <si>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</si>
  <si>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</si>
  <si>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</si>
  <si>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</si>
  <si>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</si>
  <si>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</si>
  <si>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</si>
  <si>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</si>
  <si>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</si>
  <si>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</si>
  <si>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</si>
  <si>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</si>
  <si>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</si>
  <si>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</si>
  <si>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</si>
  <si>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</si>
  <si>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</si>
  <si>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</si>
  <si>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</si>
  <si>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</si>
  <si>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</si>
  <si>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</si>
  <si>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</si>
  <si>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</si>
  <si>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</si>
  <si>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</si>
  <si>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</si>
  <si>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</si>
  <si>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</si>
  <si>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</si>
  <si>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</si>
  <si>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</si>
  <si>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</si>
  <si>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</si>
  <si>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</si>
  <si>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</si>
  <si>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</si>
  <si>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</si>
  <si>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</si>
  <si>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</si>
  <si>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</si>
  <si>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</si>
  <si>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</si>
  <si>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</si>
  <si>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</si>
  <si>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</si>
  <si>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</si>
  <si>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</si>
  <si>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</si>
  <si>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</si>
  <si>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</si>
  <si>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</si>
  <si>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</si>
  <si>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</si>
  <si>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</si>
  <si>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</si>
  <si>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</si>
  <si>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</si>
  <si>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</si>
  <si>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</si>
  <si>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</si>
  <si>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</si>
  <si>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</si>
  <si>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</si>
  <si>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</si>
  <si>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</si>
  <si>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</si>
  <si>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</si>
  <si>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</si>
  <si>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</si>
  <si>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</si>
  <si>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</si>
  <si>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</si>
  <si>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</si>
  <si>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</si>
  <si>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</si>
  <si>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</si>
  <si>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</si>
  <si>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</si>
  <si>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</si>
  <si>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</si>
  <si>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</si>
  <si>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</si>
  <si>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</si>
  <si>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</si>
  <si>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</si>
  <si>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</si>
  <si>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</si>
  <si>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</si>
  <si>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</si>
  <si>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</si>
  <si>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</si>
  <si>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</si>
  <si>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</si>
  <si>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</si>
  <si>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</si>
  <si>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</si>
  <si>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</si>
  <si>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</si>
  <si>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</si>
  <si>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</si>
  <si>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</si>
  <si>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</si>
  <si>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</si>
  <si>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</si>
  <si>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</si>
  <si>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</si>
  <si>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</si>
  <si>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</si>
  <si>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</si>
  <si>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</si>
  <si>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</si>
  <si>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</si>
  <si>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</si>
  <si>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</si>
  <si>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</si>
  <si>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</si>
  <si>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</si>
  <si>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</si>
  <si>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</si>
  <si>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</si>
  <si>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</si>
  <si>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</si>
  <si>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</si>
  <si>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</si>
  <si>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</si>
  <si>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</si>
  <si>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</si>
  <si>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</si>
  <si>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</si>
  <si>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</si>
  <si>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</si>
  <si>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</si>
  <si>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</si>
  <si>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</si>
  <si>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</si>
  <si>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</si>
  <si>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</si>
  <si>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</si>
  <si>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</si>
  <si>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</si>
  <si>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</si>
  <si>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</si>
  <si>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</si>
  <si>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</si>
  <si>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</si>
  <si>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</si>
  <si>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</si>
  <si>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</si>
  <si>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</si>
  <si>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</si>
  <si>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</si>
  <si>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</si>
  <si>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</si>
  <si>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</si>
  <si>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</si>
  <si>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</si>
  <si>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</si>
  <si>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</si>
  <si>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</si>
  <si>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</si>
  <si>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</si>
  <si>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</si>
  <si>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</si>
  <si>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</si>
  <si>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</si>
  <si>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</si>
  <si>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</si>
  <si>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</si>
  <si>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</si>
  <si>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</si>
  <si>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</si>
  <si>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</si>
  <si>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</si>
  <si>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</si>
  <si>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</si>
  <si>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</si>
  <si>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</si>
  <si>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</si>
  <si>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</si>
  <si>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</si>
  <si>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</si>
  <si>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</si>
  <si>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</si>
  <si>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</si>
  <si>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</si>
  <si>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</si>
  <si>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</si>
  <si>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</si>
  <si>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</si>
  <si>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</si>
  <si>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</si>
  <si>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</si>
  <si>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</si>
  <si>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</si>
  <si>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</si>
  <si>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</si>
  <si>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</si>
  <si>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</si>
  <si>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</si>
  <si>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</si>
  <si>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</si>
  <si>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</si>
  <si>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</si>
  <si>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</si>
  <si>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</si>
  <si>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</si>
  <si>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</si>
  <si>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</si>
  <si>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</si>
  <si>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</si>
  <si>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</si>
  <si>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</si>
  <si>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</si>
  <si>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</si>
  <si>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</si>
  <si>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</si>
  <si>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</si>
  <si>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</si>
  <si>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</si>
  <si>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</si>
  <si>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</si>
  <si>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</si>
  <si>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</si>
  <si>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</si>
  <si>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</si>
  <si>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</si>
  <si>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</si>
  <si>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</si>
  <si>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</si>
  <si>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</si>
  <si>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</si>
  <si>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</si>
  <si>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</si>
  <si>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</si>
  <si>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</si>
  <si>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</si>
  <si>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</si>
  <si>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</si>
  <si>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</si>
  <si>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</si>
  <si>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</si>
  <si>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</si>
  <si>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</si>
  <si>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</si>
  <si>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</si>
  <si>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</si>
  <si>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</si>
  <si>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</si>
  <si>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</si>
  <si>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</si>
  <si>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</si>
  <si>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</si>
  <si>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</si>
  <si>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</si>
  <si>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</si>
  <si>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</si>
  <si>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</si>
  <si>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</si>
  <si>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</si>
  <si>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</si>
  <si>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</si>
  <si>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</si>
  <si>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</si>
  <si>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</si>
  <si>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</si>
  <si>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</si>
  <si>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</si>
  <si>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</si>
  <si>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</si>
  <si>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</si>
  <si>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</si>
  <si>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</si>
  <si>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</si>
  <si>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</si>
  <si>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</si>
  <si>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</si>
  <si>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</si>
  <si>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</si>
  <si>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</si>
  <si>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</si>
  <si>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</si>
  <si>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</si>
  <si>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</si>
  <si>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</si>
  <si>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</si>
  <si>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</si>
  <si>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</si>
  <si>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</si>
  <si>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</si>
  <si>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</si>
  <si>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</si>
  <si>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</si>
  <si>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</si>
  <si>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</si>
  <si>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</si>
  <si>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</si>
  <si>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</si>
  <si>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</si>
  <si>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</si>
  <si>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</si>
  <si>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</si>
  <si>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</si>
  <si>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</si>
  <si>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</si>
  <si>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</si>
  <si>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</si>
  <si>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</si>
  <si>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</si>
  <si>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</si>
  <si>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</si>
  <si>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</si>
  <si>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</si>
  <si>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</si>
  <si>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</si>
  <si>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</si>
  <si>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</si>
  <si>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</si>
  <si>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</si>
  <si>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</si>
  <si>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</si>
  <si>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</si>
  <si>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</si>
  <si>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</si>
  <si>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</si>
  <si>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</si>
  <si>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</si>
  <si>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</si>
  <si>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</si>
  <si>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</si>
  <si>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</si>
  <si>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</si>
  <si>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</si>
  <si>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</si>
  <si>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</si>
  <si>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</si>
  <si>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</si>
  <si>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</si>
  <si>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</si>
  <si>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</si>
  <si>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</si>
  <si>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</si>
  <si>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</si>
  <si>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</si>
  <si>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</si>
  <si>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</si>
  <si>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</si>
  <si>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</si>
  <si>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</si>
  <si>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</si>
  <si>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</si>
  <si>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</si>
  <si>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</si>
  <si>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</si>
  <si>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</si>
  <si>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</si>
  <si>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</si>
  <si>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</si>
  <si>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</si>
  <si>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</si>
  <si>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</si>
  <si>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</si>
  <si>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</si>
  <si>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</si>
  <si>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</si>
  <si>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</si>
  <si>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</si>
  <si>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</si>
  <si>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</si>
  <si>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</si>
  <si>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</si>
  <si>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</si>
  <si>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</si>
  <si>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</si>
  <si>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</si>
  <si>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</si>
  <si>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</si>
  <si>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</si>
  <si>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</si>
  <si>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</si>
  <si>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</si>
  <si>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</si>
  <si>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</si>
  <si>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</si>
  <si>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</si>
  <si>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</si>
  <si>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</si>
  <si>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</si>
  <si>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</si>
  <si>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</si>
  <si>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</si>
  <si>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</si>
  <si>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</si>
  <si>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</si>
  <si>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</si>
  <si>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</si>
  <si>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</si>
  <si>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</si>
  <si>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</si>
  <si>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</si>
  <si>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</si>
  <si>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</si>
  <si>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</si>
  <si>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</si>
  <si>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</si>
  <si>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</si>
  <si>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</si>
  <si>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</si>
  <si>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</si>
  <si>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</si>
  <si>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</si>
  <si>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</si>
  <si>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</si>
  <si>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</si>
  <si>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</si>
  <si>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</si>
  <si>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</si>
  <si>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</si>
  <si>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</si>
  <si>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</si>
  <si>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</si>
  <si>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</si>
  <si>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</si>
  <si>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</si>
  <si>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</si>
  <si>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</si>
  <si>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</si>
  <si>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</si>
  <si>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</si>
  <si>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</si>
  <si>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</si>
  <si>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</si>
  <si>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</si>
  <si>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</si>
  <si>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</si>
  <si>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</si>
  <si>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</si>
  <si>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</si>
  <si>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</si>
  <si>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</si>
  <si>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</si>
  <si>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</si>
  <si>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</si>
  <si>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</si>
  <si>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</si>
  <si>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</si>
  <si>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</si>
  <si>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</si>
  <si>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</si>
  <si>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</si>
  <si>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</si>
  <si>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</si>
  <si>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</si>
  <si>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</si>
  <si>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</si>
  <si>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</si>
  <si>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</si>
  <si>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</si>
  <si>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</si>
  <si>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</si>
  <si>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</si>
  <si>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</si>
  <si>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</si>
  <si>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</si>
  <si>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</si>
  <si>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</si>
  <si>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</si>
  <si>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</si>
  <si>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</si>
  <si>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</si>
  <si>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</si>
  <si>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</si>
  <si>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</si>
  <si>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</si>
  <si>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</si>
  <si>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</si>
  <si>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</si>
  <si>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</si>
  <si>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</si>
  <si>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</si>
  <si>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</si>
  <si>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</si>
  <si>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</si>
  <si>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</si>
  <si>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</si>
  <si>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</si>
  <si>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</si>
  <si>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</si>
  <si>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</si>
  <si>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</si>
  <si>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</si>
  <si>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</si>
  <si>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</si>
  <si>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</si>
  <si>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</si>
  <si>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</si>
  <si>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</si>
  <si>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</si>
  <si>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</si>
  <si>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</si>
  <si>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</si>
  <si>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</si>
  <si>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</si>
  <si>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</si>
  <si>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</si>
  <si>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</si>
  <si>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</si>
  <si>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</si>
  <si>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</si>
  <si>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</si>
  <si>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</si>
  <si>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</si>
  <si>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</si>
  <si>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</si>
  <si>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</si>
  <si>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</si>
  <si>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</si>
  <si>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</si>
  <si>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</si>
  <si>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</si>
  <si>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</si>
  <si>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</si>
  <si>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</si>
  <si>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</si>
  <si>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</si>
  <si>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</si>
  <si>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</si>
  <si>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</si>
  <si>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</si>
  <si>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</si>
  <si>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</si>
  <si>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</si>
  <si>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</si>
  <si>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</si>
  <si>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</si>
  <si>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</si>
  <si>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</si>
  <si>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</si>
  <si>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</si>
  <si>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</si>
  <si>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</si>
  <si>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</si>
  <si>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</si>
  <si>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</si>
  <si>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</si>
  <si>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</si>
  <si>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</si>
  <si>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</si>
  <si>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</si>
  <si>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</si>
  <si>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</si>
  <si>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</si>
  <si>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</si>
  <si>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</si>
  <si>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</si>
  <si>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</si>
  <si>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</si>
  <si>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</si>
  <si>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</si>
  <si>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</si>
  <si>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</si>
  <si>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</si>
  <si>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</si>
  <si>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</si>
  <si>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</si>
  <si>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</si>
  <si>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</si>
  <si>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</si>
  <si>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</si>
  <si>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</si>
  <si>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</si>
  <si>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</si>
  <si>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</si>
  <si>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</si>
  <si>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</si>
  <si>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</si>
  <si>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</si>
  <si>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</si>
  <si>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</si>
  <si>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</si>
  <si>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</si>
  <si>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</si>
  <si>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</si>
  <si>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</si>
  <si>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</si>
  <si>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</si>
  <si>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</si>
  <si>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</si>
  <si>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</si>
  <si>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</si>
  <si>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</si>
  <si>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</si>
  <si>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</si>
  <si>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</si>
  <si>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</si>
  <si>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</si>
  <si>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</si>
  <si>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</si>
  <si>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</si>
  <si>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</si>
  <si>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</si>
  <si>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</si>
  <si>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</si>
  <si>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</si>
  <si>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</si>
  <si>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</si>
  <si>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</si>
  <si>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</si>
  <si>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</si>
  <si>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</si>
  <si>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</si>
  <si>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</si>
  <si>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</si>
  <si>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</si>
  <si>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</si>
  <si>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</si>
  <si>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</si>
  <si>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</si>
  <si>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</si>
  <si>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</si>
  <si>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</si>
  <si>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</si>
  <si>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</si>
  <si>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</si>
  <si>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</si>
  <si>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</si>
  <si>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</si>
  <si>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</si>
  <si>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</si>
  <si>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</si>
  <si>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</si>
  <si>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</si>
  <si>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</si>
  <si>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</si>
  <si>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</si>
  <si>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</si>
  <si>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</si>
  <si>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</si>
  <si>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</si>
  <si>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</si>
  <si>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</si>
  <si>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</si>
  <si>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</si>
  <si>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</si>
  <si>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</si>
  <si>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</si>
  <si>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</si>
  <si>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</si>
  <si>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</si>
  <si>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</si>
  <si>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</si>
  <si>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</si>
  <si>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</si>
  <si>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</si>
  <si>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</si>
  <si>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</si>
  <si>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</si>
  <si>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</si>
  <si>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</si>
  <si>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</si>
  <si>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</si>
  <si>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</si>
  <si>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</si>
  <si>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</si>
  <si>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</si>
  <si>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</si>
  <si>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</si>
  <si>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</si>
  <si>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</si>
  <si>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</si>
  <si>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</si>
  <si>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</si>
  <si>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</si>
  <si>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</si>
  <si>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</si>
  <si>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</si>
  <si>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</si>
  <si>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</si>
  <si>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</si>
  <si>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</si>
  <si>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</si>
  <si>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</si>
  <si>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</si>
  <si>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</si>
  <si>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</si>
  <si>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</si>
  <si>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</si>
  <si>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</si>
  <si>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</si>
  <si>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</si>
  <si>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</si>
  <si>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</si>
  <si>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</si>
  <si>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</si>
  <si>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</si>
  <si>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</si>
  <si>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</si>
  <si>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</si>
  <si>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</si>
  <si>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</si>
  <si>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</si>
  <si>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</si>
  <si>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</si>
  <si>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</si>
  <si>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</si>
  <si>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</si>
  <si>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</si>
  <si>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</si>
  <si>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</si>
  <si>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</si>
  <si>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</si>
  <si>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</si>
  <si>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</si>
  <si>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</si>
  <si>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</si>
  <si>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</si>
  <si>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</si>
  <si>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</si>
  <si>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</si>
  <si>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</si>
  <si>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</si>
  <si>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</si>
  <si>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</si>
  <si>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</si>
  <si>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</si>
  <si>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</si>
  <si>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</si>
  <si>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</si>
  <si>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</si>
  <si>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</si>
  <si>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</si>
  <si>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</si>
  <si>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</si>
  <si>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</si>
  <si>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</si>
  <si>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</si>
  <si>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</si>
  <si>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</si>
  <si>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</si>
  <si>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</si>
  <si>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</si>
  <si>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</si>
  <si>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</si>
  <si>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</si>
  <si>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</si>
  <si>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</si>
  <si>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</si>
  <si>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</si>
  <si>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</si>
  <si>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</si>
  <si>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</si>
  <si>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</si>
  <si>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</si>
  <si>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</si>
  <si>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</si>
  <si>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</si>
  <si>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</si>
  <si>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</si>
  <si>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</si>
  <si>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</si>
  <si>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</si>
  <si>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</si>
  <si>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</si>
  <si>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</si>
  <si>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</si>
  <si>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</si>
  <si>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</si>
  <si>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</si>
  <si>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</si>
  <si>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</si>
  <si>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</si>
  <si>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</si>
  <si>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</si>
  <si>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</si>
  <si>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</si>
  <si>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</si>
  <si>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</si>
  <si>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</si>
  <si>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</si>
  <si>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</si>
  <si>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</si>
  <si>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</si>
  <si>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</si>
  <si>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</si>
  <si>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</si>
  <si>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</si>
  <si>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</si>
  <si>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</si>
  <si>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</si>
  <si>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</si>
  <si>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</si>
  <si>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</si>
  <si>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</si>
  <si>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</si>
  <si>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</si>
  <si>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</si>
  <si>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</si>
  <si>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</si>
  <si>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</si>
  <si>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</si>
  <si>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</si>
  <si>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</si>
  <si>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</si>
  <si>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</si>
  <si>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</si>
  <si>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</si>
  <si>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</si>
  <si>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</si>
  <si>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</si>
  <si>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</si>
  <si>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</si>
  <si>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</si>
  <si>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</si>
  <si>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</si>
  <si>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</si>
  <si>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</si>
  <si>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</si>
  <si>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</si>
  <si>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</si>
  <si>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</si>
  <si>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</si>
  <si>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</si>
  <si>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</si>
  <si>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</si>
  <si>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</si>
  <si>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</si>
  <si>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</si>
  <si>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</si>
  <si>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</si>
  <si>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</si>
  <si>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</si>
  <si>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</si>
  <si>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</si>
  <si>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</si>
  <si>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</si>
  <si>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</si>
  <si>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</si>
  <si>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</si>
  <si>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</si>
  <si>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</si>
  <si>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</si>
  <si>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</si>
  <si>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</si>
  <si>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</si>
  <si>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</si>
  <si>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</si>
  <si>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</si>
  <si>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</si>
  <si>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</si>
  <si>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</si>
  <si>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</si>
  <si>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</si>
  <si>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</si>
  <si>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</si>
  <si>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</si>
  <si>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</si>
  <si>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</si>
  <si>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</si>
  <si>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</si>
  <si>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</si>
  <si>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</si>
  <si>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</si>
  <si>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</si>
  <si>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</si>
  <si>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</si>
  <si>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</si>
  <si>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</si>
  <si>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</si>
  <si>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</si>
  <si>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</si>
  <si>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</si>
  <si>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</si>
  <si>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</si>
  <si>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</si>
  <si>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</si>
  <si>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</si>
  <si>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</si>
  <si>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</si>
  <si>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</si>
  <si>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</si>
  <si>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</si>
  <si>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</si>
  <si>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</si>
  <si>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</si>
  <si>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</si>
  <si>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</si>
  <si>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</si>
  <si>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</si>
  <si>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</si>
  <si>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</si>
  <si>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</si>
  <si>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</si>
  <si>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</si>
  <si>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</si>
  <si>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</si>
  <si>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</si>
  <si>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</si>
  <si>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</si>
  <si>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</si>
  <si>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</si>
  <si>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</si>
  <si>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</si>
  <si>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</si>
  <si>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</si>
  <si>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</si>
  <si>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</si>
  <si>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</si>
  <si>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</si>
  <si>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</si>
  <si>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</si>
  <si>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</si>
  <si>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</si>
  <si>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</si>
  <si>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</si>
  <si>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</si>
  <si>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</si>
  <si>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</si>
  <si>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</si>
  <si>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</si>
  <si>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</si>
  <si>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</si>
  <si>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</si>
  <si>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</si>
  <si>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</si>
  <si>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</si>
  <si>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</si>
  <si>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</si>
  <si>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</si>
  <si>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</si>
  <si>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</si>
  <si>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</si>
  <si>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</si>
  <si>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</si>
  <si>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</si>
  <si>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</si>
  <si>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</si>
  <si>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</si>
  <si>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</si>
  <si>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</si>
  <si>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</si>
  <si>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</si>
  <si>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</si>
  <si>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</si>
  <si>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</si>
  <si>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</si>
  <si>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</si>
  <si>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</si>
  <si>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</si>
  <si>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</si>
  <si>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</si>
  <si>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</si>
  <si>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</si>
  <si>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</si>
  <si>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</si>
  <si>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</si>
  <si>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</si>
  <si>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</si>
  <si>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</si>
  <si>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</si>
  <si>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</si>
  <si>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</si>
  <si>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</si>
  <si>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</si>
  <si>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</si>
  <si>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</si>
  <si>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</si>
  <si>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</si>
  <si>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</si>
  <si>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</si>
  <si>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</si>
  <si>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</si>
  <si>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</si>
  <si>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</si>
  <si>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</si>
  <si>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</si>
  <si>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</si>
  <si>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</si>
  <si>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</si>
  <si>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</si>
  <si>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</si>
  <si>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</si>
  <si>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</si>
  <si>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</si>
  <si>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</si>
  <si>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</si>
  <si>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</si>
  <si>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</si>
  <si>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</si>
  <si>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</si>
  <si>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</si>
  <si>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</si>
  <si>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</si>
  <si>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</si>
  <si>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</si>
  <si>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</si>
  <si>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</si>
  <si>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</si>
  <si>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</si>
  <si>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</si>
  <si>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</si>
  <si>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</si>
  <si>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</si>
  <si>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</si>
  <si>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</si>
  <si>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</si>
  <si>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</si>
  <si>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</si>
  <si>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</si>
  <si>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</si>
  <si>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</si>
  <si>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</si>
  <si>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</si>
  <si>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</si>
  <si>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</si>
  <si>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</si>
  <si>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</si>
  <si>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</si>
  <si>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</si>
  <si>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</si>
  <si>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</si>
  <si>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</si>
  <si>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</si>
  <si>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</si>
  <si>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</si>
  <si>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</si>
  <si>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</si>
  <si>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</si>
  <si>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</si>
  <si>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</si>
  <si>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</si>
  <si>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</si>
  <si>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</si>
  <si>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</si>
  <si>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</si>
  <si>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</si>
  <si>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</si>
  <si>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</si>
  <si>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</si>
  <si>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</si>
  <si>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</si>
  <si>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</si>
  <si>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</si>
  <si>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</si>
  <si>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</si>
  <si>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</si>
  <si>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</si>
  <si>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</si>
  <si>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</si>
  <si>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</si>
  <si>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</si>
  <si>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</si>
  <si>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</si>
  <si>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</si>
  <si>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</si>
  <si>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</si>
  <si>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</si>
  <si>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</si>
  <si>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</si>
  <si>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</si>
  <si>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</si>
  <si>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</si>
  <si>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</si>
  <si>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</si>
  <si>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</si>
  <si>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</si>
  <si>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</si>
  <si>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</si>
  <si>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</si>
  <si>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</si>
  <si>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</si>
  <si>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</si>
  <si>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</si>
  <si>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</si>
  <si>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</si>
  <si>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</si>
  <si>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</si>
  <si>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</si>
  <si>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</si>
  <si>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</si>
  <si>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</si>
  <si>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</si>
  <si>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</si>
  <si>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</si>
  <si>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</si>
  <si>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</si>
  <si>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</si>
  <si>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</si>
  <si>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</si>
  <si>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</si>
  <si>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</si>
  <si>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</si>
  <si>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</si>
  <si>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</si>
  <si>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</si>
  <si>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</si>
  <si>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</si>
  <si>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</si>
  <si>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</si>
  <si>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</si>
  <si>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</si>
  <si>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</si>
  <si>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</si>
  <si>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</si>
  <si>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</si>
  <si>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</si>
  <si>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</si>
  <si>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</si>
  <si>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</si>
  <si>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</si>
  <si>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</si>
  <si>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</si>
  <si>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</si>
  <si>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</si>
  <si>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</si>
  <si>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</si>
  <si>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</si>
  <si>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</si>
  <si>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</si>
  <si>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</si>
  <si>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</si>
  <si>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</si>
  <si>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</si>
  <si>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</si>
  <si>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</si>
  <si>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</si>
  <si>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</si>
  <si>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</si>
  <si>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</si>
  <si>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</si>
  <si>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</si>
  <si>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</si>
  <si>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</si>
  <si>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</si>
  <si>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</si>
  <si>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</si>
  <si>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</si>
  <si>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</si>
  <si>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</si>
  <si>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</si>
  <si>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</si>
  <si>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</si>
  <si>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</si>
  <si>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</si>
  <si>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</si>
  <si>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</si>
  <si>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</si>
  <si>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</si>
  <si>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</si>
  <si>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</si>
  <si>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</si>
  <si>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</si>
  <si>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</si>
  <si>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</si>
  <si>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</si>
  <si>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</si>
  <si>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</si>
  <si>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</si>
  <si>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</si>
  <si>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</si>
  <si>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</si>
  <si>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</si>
  <si>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</si>
  <si>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</si>
  <si>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</si>
  <si>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</si>
  <si>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</si>
  <si>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</si>
  <si>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</si>
  <si>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</si>
  <si>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</si>
  <si>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</si>
  <si>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</si>
  <si>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</si>
  <si>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</si>
  <si>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</si>
  <si>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</si>
  <si>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</si>
  <si>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</si>
  <si>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</si>
  <si>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</si>
  <si>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</si>
  <si>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</si>
  <si>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</si>
  <si>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</si>
  <si>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</si>
  <si>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</si>
  <si>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</si>
  <si>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</si>
  <si>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</si>
  <si>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</si>
  <si>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</si>
  <si>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</si>
  <si>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</si>
  <si>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</si>
  <si>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</si>
  <si>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</si>
  <si>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</si>
  <si>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</si>
  <si>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</si>
  <si>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</si>
  <si>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</si>
  <si>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</si>
  <si>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</si>
  <si>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</si>
  <si>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</si>
  <si>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</si>
  <si>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</si>
  <si>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</si>
  <si>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</si>
  <si>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</si>
  <si>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</si>
  <si>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</si>
  <si>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</si>
  <si>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</si>
  <si>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</si>
  <si>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</si>
  <si>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</si>
  <si>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</si>
  <si>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</si>
  <si>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</si>
  <si>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</si>
  <si>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</si>
  <si>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</si>
  <si>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</si>
  <si>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</si>
  <si>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</si>
  <si>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</si>
  <si>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</si>
  <si>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</si>
  <si>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</si>
  <si>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</si>
  <si>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</si>
  <si>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</si>
  <si>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</si>
  <si>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</si>
  <si>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</si>
  <si>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</si>
  <si>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</si>
  <si>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</si>
  <si>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</si>
  <si>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</si>
  <si>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</si>
  <si>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</si>
  <si>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</si>
  <si>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</si>
  <si>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</si>
  <si>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</si>
  <si>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</si>
  <si>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</si>
  <si>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</si>
  <si>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</si>
  <si>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</si>
  <si>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</si>
  <si>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</si>
  <si>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</si>
  <si>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</si>
  <si>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</si>
  <si>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</si>
  <si>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</si>
  <si>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</si>
  <si>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</si>
  <si>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</si>
  <si>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</si>
  <si>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</si>
  <si>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</si>
  <si>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</si>
  <si>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</si>
  <si>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</si>
  <si>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</si>
  <si>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</si>
  <si>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</si>
  <si>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</si>
  <si>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</si>
  <si>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</si>
  <si>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</si>
  <si>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</si>
  <si>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</si>
  <si>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</si>
  <si>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</si>
  <si>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</si>
  <si>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</si>
  <si>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</si>
  <si>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</si>
  <si>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</si>
  <si>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</si>
  <si>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</si>
  <si>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</si>
  <si>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</si>
  <si>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</si>
  <si>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</si>
  <si>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</si>
  <si>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</si>
  <si>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</si>
  <si>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</si>
  <si>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</si>
  <si>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</si>
  <si>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</si>
  <si>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</si>
  <si>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</si>
  <si>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</si>
  <si>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</si>
  <si>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</si>
  <si>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</si>
  <si>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</si>
  <si>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</si>
  <si>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</si>
  <si>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</si>
  <si>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</si>
  <si>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</si>
  <si>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</si>
  <si>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</si>
  <si>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</si>
  <si>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</si>
  <si>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</si>
  <si>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</si>
  <si>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</si>
  <si>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</si>
  <si>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</si>
  <si>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</si>
  <si>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</si>
  <si>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</si>
  <si>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</si>
  <si>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</si>
  <si>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</si>
  <si>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</si>
  <si>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</si>
  <si>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</si>
  <si>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</si>
  <si>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</si>
  <si>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</si>
  <si>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</si>
  <si>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</si>
  <si>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</si>
  <si>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</si>
  <si>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</si>
  <si>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</si>
  <si>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</si>
  <si>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</si>
  <si>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</si>
  <si>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</si>
  <si>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</si>
  <si>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</si>
  <si>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</si>
  <si>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</si>
  <si>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</si>
  <si>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</si>
  <si>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</si>
  <si>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</si>
  <si>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</si>
  <si>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</si>
  <si>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</si>
  <si>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</si>
  <si>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</si>
  <si>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</si>
  <si>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</si>
  <si>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</si>
  <si>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</si>
  <si>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</si>
  <si>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</si>
  <si>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</si>
  <si>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</si>
  <si>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</si>
  <si>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</si>
  <si>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</si>
  <si>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</si>
  <si>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</si>
  <si>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</si>
  <si>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</si>
  <si>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</si>
  <si>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</si>
  <si>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</si>
  <si>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</si>
  <si>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</si>
  <si>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</si>
  <si>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</si>
  <si>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</si>
  <si>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</si>
  <si>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</si>
  <si>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</si>
  <si>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</si>
  <si>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</si>
  <si>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</si>
  <si>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</si>
  <si>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</si>
  <si>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</si>
  <si>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</si>
  <si>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</si>
  <si>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</si>
  <si>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</si>
  <si>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</si>
  <si>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</si>
  <si>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</si>
  <si>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</si>
  <si>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</si>
  <si>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</si>
  <si>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</si>
  <si>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</si>
  <si>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</si>
  <si>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</si>
  <si>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</si>
  <si>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</si>
  <si>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</si>
  <si>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</si>
  <si>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</si>
  <si>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</si>
  <si>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</si>
  <si>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</si>
  <si>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</si>
  <si>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</si>
  <si>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</si>
  <si>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</si>
  <si>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</si>
  <si>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</si>
  <si>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</si>
  <si>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</si>
  <si>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</si>
  <si>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</si>
  <si>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</si>
  <si>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</si>
  <si>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</si>
  <si>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</si>
  <si>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</si>
  <si>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</si>
  <si>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</si>
  <si>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</si>
  <si>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</si>
  <si>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</si>
  <si>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</si>
  <si>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</si>
  <si>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</si>
  <si>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</si>
  <si>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</si>
  <si>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</si>
  <si>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</si>
  <si>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</si>
  <si>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</si>
  <si>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</si>
  <si>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</si>
  <si>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</si>
  <si>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</si>
  <si>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</si>
  <si>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</si>
  <si>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</si>
  <si>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</si>
  <si>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</si>
  <si>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</si>
  <si>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</si>
  <si>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</si>
  <si>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</si>
  <si>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</si>
  <si>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</si>
  <si>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</si>
  <si>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</si>
  <si>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</si>
  <si>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</si>
  <si>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</si>
  <si>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</si>
  <si>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</si>
  <si>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</si>
  <si>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</si>
  <si>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</si>
  <si>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</si>
  <si>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</si>
  <si>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</si>
  <si>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</si>
  <si>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</si>
  <si>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</si>
  <si>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</si>
  <si>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</si>
  <si>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</si>
  <si>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</si>
  <si>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</si>
  <si>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</si>
  <si>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</si>
  <si>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</si>
  <si>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</si>
  <si>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</si>
  <si>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</si>
  <si>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</si>
  <si>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</si>
  <si>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</si>
  <si>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</si>
  <si>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</si>
  <si>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</si>
  <si>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</si>
  <si>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</si>
  <si>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</si>
  <si>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</si>
  <si>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</si>
  <si>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</si>
  <si>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</si>
  <si>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</si>
  <si>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</si>
  <si>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</si>
  <si>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</si>
  <si>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</si>
  <si>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</si>
  <si>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</si>
  <si>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</si>
  <si>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</si>
  <si>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</si>
  <si>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</si>
  <si>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</si>
  <si>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</si>
  <si>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</si>
  <si>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</si>
  <si>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</si>
  <si>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</si>
  <si>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</si>
  <si>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</si>
  <si>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</si>
  <si>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</si>
  <si>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</si>
  <si>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</si>
  <si>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</si>
  <si>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</si>
  <si>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</si>
  <si>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</si>
  <si>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</si>
  <si>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</si>
  <si>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</si>
  <si>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</si>
  <si>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</si>
  <si>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</si>
  <si>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</si>
  <si>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</si>
  <si>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</si>
  <si>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</si>
  <si>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</si>
  <si>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</si>
  <si>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</si>
  <si>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</si>
  <si>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</si>
  <si>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</si>
  <si>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</si>
  <si>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</si>
  <si>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</si>
  <si>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</si>
  <si>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</si>
  <si>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</si>
  <si>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</si>
  <si>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</si>
  <si>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</si>
  <si>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</si>
  <si>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</si>
  <si>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</si>
  <si>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</si>
  <si>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</si>
  <si>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</si>
  <si>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</si>
  <si>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</si>
  <si>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</si>
  <si>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</si>
  <si>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</si>
  <si>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</si>
  <si>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</si>
  <si>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</si>
  <si>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</si>
  <si>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</si>
  <si>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</si>
  <si>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</si>
  <si>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</si>
  <si>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</si>
  <si>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</si>
  <si>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</si>
  <si>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</si>
  <si>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</si>
  <si>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</si>
  <si>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</si>
  <si>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</si>
  <si>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</si>
  <si>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</si>
  <si>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</si>
  <si>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</si>
  <si>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</si>
  <si>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</si>
  <si>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</si>
  <si>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</si>
  <si>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</si>
  <si>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</si>
  <si>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</si>
  <si>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</si>
  <si>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</si>
  <si>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</si>
  <si>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</si>
  <si>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</si>
  <si>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</si>
  <si>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</si>
  <si>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</si>
  <si>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</si>
  <si>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</si>
  <si>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</si>
  <si>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</si>
  <si>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</si>
  <si>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</si>
  <si>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</si>
  <si>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</si>
  <si>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</si>
  <si>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</si>
  <si>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</si>
  <si>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</si>
  <si>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</si>
  <si>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</si>
  <si>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</si>
  <si>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</si>
  <si>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</si>
  <si>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</si>
  <si>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</si>
  <si>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</si>
  <si>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</si>
  <si>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</si>
  <si>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</si>
  <si>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</si>
  <si>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</si>
  <si>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</si>
  <si>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</si>
  <si>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</si>
  <si>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</si>
  <si>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</si>
  <si>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</si>
  <si>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</si>
  <si>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</si>
  <si>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</si>
  <si>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</si>
  <si>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</si>
  <si>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</si>
  <si>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</si>
  <si>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</si>
  <si>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</si>
  <si>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</si>
  <si>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</si>
  <si>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</si>
  <si>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</si>
  <si>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</si>
  <si>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</si>
  <si>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</si>
  <si>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</si>
  <si>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</si>
  <si>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</si>
  <si>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</si>
  <si>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</si>
  <si>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</si>
  <si>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</si>
  <si>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</si>
  <si>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</si>
  <si>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</si>
  <si>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</si>
  <si>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</si>
  <si>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</si>
  <si>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</si>
  <si>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</si>
  <si>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</si>
  <si>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</si>
  <si>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</si>
  <si>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</si>
  <si>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</si>
  <si>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</si>
  <si>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</si>
  <si>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</si>
  <si>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</si>
  <si>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</si>
  <si>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</si>
  <si>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</si>
  <si>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</si>
  <si>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</si>
  <si>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</si>
  <si>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</si>
  <si>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</si>
  <si>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</si>
  <si>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</si>
  <si>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</si>
  <si>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</si>
  <si>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</si>
  <si>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</si>
  <si>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</si>
  <si>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</si>
  <si>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</si>
  <si>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</si>
  <si>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</si>
  <si>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</si>
  <si>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</si>
  <si>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</si>
  <si>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</si>
  <si>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</si>
  <si>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</si>
  <si>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</si>
  <si>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</si>
  <si>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</si>
  <si>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</si>
  <si>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</si>
  <si>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</si>
  <si>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</si>
  <si>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</si>
  <si>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</si>
  <si>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</si>
  <si>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</si>
  <si>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</si>
  <si>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</si>
  <si>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</si>
  <si>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</si>
  <si>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</si>
  <si>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</si>
  <si>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</si>
  <si>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</si>
  <si>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</si>
  <si>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</si>
  <si>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</si>
  <si>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</si>
  <si>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</si>
  <si>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</si>
  <si>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</si>
  <si>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</si>
  <si>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</si>
  <si>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</si>
  <si>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</si>
  <si>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</si>
  <si>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</si>
  <si>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</si>
  <si>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</si>
  <si>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</si>
  <si>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</si>
  <si>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</si>
  <si>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</si>
  <si>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</si>
  <si>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</si>
  <si>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</si>
  <si>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</si>
  <si>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</si>
  <si>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</si>
  <si>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</si>
  <si>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</si>
  <si>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</si>
  <si>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</si>
  <si>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</si>
  <si>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</si>
  <si>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</si>
  <si>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</si>
  <si>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</si>
  <si>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</si>
  <si>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</si>
  <si>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</si>
  <si>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</si>
  <si>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</si>
  <si>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</si>
  <si>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</si>
  <si>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</si>
  <si>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</si>
  <si>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</si>
  <si>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</si>
  <si>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</si>
  <si>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</si>
  <si>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</si>
  <si>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</si>
  <si>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</si>
  <si>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</si>
  <si>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</si>
  <si>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</si>
  <si>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</si>
  <si>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</si>
  <si>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</si>
  <si>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</si>
  <si>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</si>
  <si>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</si>
  <si>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</si>
  <si>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</si>
  <si>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</si>
  <si>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</si>
  <si>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</si>
  <si>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</si>
  <si>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</si>
  <si>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</si>
  <si>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</si>
  <si>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</si>
  <si>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</si>
  <si>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</si>
  <si>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</si>
  <si>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</si>
  <si>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</si>
  <si>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</si>
  <si>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</si>
  <si>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</si>
  <si>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</si>
  <si>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</si>
  <si>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</si>
  <si>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</si>
  <si>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</si>
  <si>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</si>
  <si>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</si>
  <si>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</si>
  <si>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</si>
  <si>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</si>
  <si>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</si>
  <si>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</si>
  <si>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</si>
  <si>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</si>
  <si>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</si>
  <si>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</si>
  <si>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</si>
  <si>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</si>
  <si>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</si>
  <si>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</si>
  <si>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</si>
  <si>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</si>
  <si>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</si>
  <si>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</si>
  <si>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</si>
  <si>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</si>
  <si>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</si>
  <si>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</si>
  <si>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</si>
  <si>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</si>
  <si>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</si>
  <si>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</si>
  <si>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</si>
  <si>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</si>
  <si>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</si>
  <si>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</si>
  <si>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</si>
  <si>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</si>
  <si>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</si>
  <si>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</si>
  <si>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</si>
  <si>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</si>
  <si>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</si>
  <si>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</si>
  <si>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</si>
  <si>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</si>
  <si>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</si>
  <si>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</si>
  <si>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</si>
  <si>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</si>
  <si>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</si>
  <si>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</si>
  <si>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</si>
  <si>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</si>
  <si>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</si>
  <si>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</si>
  <si>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</si>
  <si>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</si>
  <si>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</si>
  <si>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</si>
  <si>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</si>
  <si>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</si>
  <si>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</si>
  <si>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</si>
  <si>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</si>
  <si>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</si>
  <si>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</si>
  <si>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</si>
  <si>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</si>
  <si>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</si>
  <si>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</si>
  <si>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</si>
  <si>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</si>
  <si>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</si>
  <si>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</si>
  <si>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</si>
  <si>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</si>
  <si>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</si>
  <si>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</si>
  <si>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</si>
  <si>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</si>
  <si>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</si>
  <si>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</si>
  <si>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</si>
  <si>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</si>
  <si>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</si>
  <si>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</si>
  <si>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</si>
  <si>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</si>
  <si>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</si>
  <si>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</si>
  <si>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</si>
  <si>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</si>
  <si>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</si>
  <si>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</si>
  <si>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</si>
  <si>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</si>
  <si>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</si>
  <si>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</si>
  <si>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</si>
  <si>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</si>
  <si>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</si>
  <si>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</si>
  <si>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</si>
  <si>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</si>
  <si>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</si>
  <si>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</si>
  <si>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</si>
  <si>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</si>
  <si>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</si>
  <si>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</si>
  <si>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</si>
  <si>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</si>
  <si>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</si>
  <si>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</si>
  <si>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</si>
  <si>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</si>
  <si>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</si>
  <si>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</si>
  <si>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</si>
  <si>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</si>
  <si>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</si>
  <si>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</si>
  <si>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</si>
  <si>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</si>
  <si>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</si>
  <si>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</si>
  <si>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</si>
  <si>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</si>
  <si>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</si>
  <si>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</si>
  <si>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</si>
  <si>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</si>
  <si>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</si>
  <si>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</si>
  <si>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</si>
  <si>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</si>
  <si>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</si>
  <si>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</si>
  <si>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</si>
  <si>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</si>
  <si>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</si>
  <si>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</si>
  <si>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</si>
  <si>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</si>
  <si>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</si>
  <si>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</si>
  <si>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</si>
  <si>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</si>
  <si>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</si>
  <si>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</si>
  <si>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</si>
  <si>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</si>
  <si>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</si>
  <si>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</si>
  <si>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</si>
  <si>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</si>
  <si>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</si>
  <si>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</si>
  <si>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</si>
  <si>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</si>
  <si>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</si>
  <si>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</si>
  <si>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</si>
  <si>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</si>
  <si>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</si>
  <si>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</si>
  <si>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</si>
  <si>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</si>
  <si>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</si>
  <si>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</si>
  <si>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</si>
  <si>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</si>
  <si>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</si>
  <si>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</si>
  <si>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</si>
  <si>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</si>
  <si>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</si>
  <si>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</si>
  <si>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</si>
  <si>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</si>
  <si>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</si>
  <si>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</si>
  <si>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</si>
  <si>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</si>
  <si>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</si>
  <si>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</si>
  <si>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</si>
  <si>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</si>
  <si>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</si>
  <si>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</si>
  <si>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</si>
  <si>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</si>
  <si>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</si>
  <si>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</si>
  <si>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</si>
  <si>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</si>
  <si>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</si>
  <si>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</si>
  <si>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</si>
  <si>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</si>
  <si>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</si>
  <si>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</si>
  <si>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</si>
  <si>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</si>
  <si>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</si>
  <si>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</si>
  <si>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</si>
  <si>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</si>
  <si>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</si>
  <si>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</si>
  <si>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</si>
  <si>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</si>
  <si>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</si>
  <si>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</si>
  <si>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</si>
  <si>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</si>
  <si>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</si>
  <si>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</si>
  <si>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</si>
  <si>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</si>
  <si>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</si>
  <si>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</si>
  <si>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</si>
  <si>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</si>
  <si>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</si>
  <si>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</si>
  <si>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</si>
  <si>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</si>
  <si>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</si>
  <si>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</si>
  <si>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</si>
  <si>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</si>
  <si>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</si>
  <si>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</si>
  <si>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</si>
  <si>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</si>
  <si>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</si>
  <si>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</si>
  <si>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</si>
  <si>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</si>
  <si>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</si>
  <si>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</si>
  <si>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</si>
  <si>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</si>
  <si>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</si>
  <si>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</si>
  <si>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</si>
  <si>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</si>
  <si>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</si>
  <si>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</si>
  <si>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</si>
  <si>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</si>
  <si>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</si>
  <si>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</si>
  <si>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</si>
  <si>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</si>
  <si>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</si>
  <si>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</si>
  <si>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</si>
  <si>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</si>
  <si>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</si>
  <si>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</si>
  <si>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</si>
  <si>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</si>
  <si>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</si>
  <si>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</si>
  <si>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</si>
  <si>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</si>
  <si>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</si>
  <si>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</si>
  <si>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</si>
  <si>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</si>
  <si>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</si>
  <si>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</si>
  <si>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</si>
  <si>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</si>
  <si>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</si>
  <si>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</si>
  <si>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</si>
  <si>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</si>
  <si>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</si>
  <si>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</si>
  <si>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</si>
  <si>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</si>
  <si>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</si>
  <si>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</si>
  <si>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</si>
  <si>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</si>
  <si>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</si>
  <si>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</si>
  <si>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</si>
  <si>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</si>
  <si>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</si>
  <si>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</si>
  <si>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</si>
  <si>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</si>
  <si>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</si>
  <si>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</si>
  <si>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</si>
  <si>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</si>
  <si>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</si>
  <si>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</si>
  <si>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</si>
  <si>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</si>
  <si>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</si>
  <si>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</si>
  <si>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</si>
  <si>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</si>
  <si>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</si>
  <si>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</si>
  <si>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</si>
  <si>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</si>
  <si>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</si>
  <si>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</si>
  <si>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</si>
  <si>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</si>
  <si>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</si>
  <si>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</si>
  <si>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</si>
  <si>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</si>
  <si>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</si>
  <si>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</si>
  <si>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</si>
  <si>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</si>
  <si>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</si>
  <si>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</si>
  <si>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</si>
  <si>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</si>
  <si>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</si>
  <si>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</si>
  <si>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</si>
  <si>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</si>
  <si>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</si>
  <si>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</si>
  <si>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</si>
  <si>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</si>
  <si>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</si>
  <si>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</si>
  <si>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</si>
  <si>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</si>
  <si>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</si>
  <si>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</si>
  <si>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</si>
  <si>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</si>
  <si>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</si>
  <si>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</si>
  <si>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</si>
  <si>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</si>
  <si>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</si>
  <si>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</si>
  <si>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</si>
  <si>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</si>
  <si>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</si>
  <si>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</si>
  <si>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</si>
  <si>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</si>
  <si>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</si>
  <si>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</si>
  <si>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</si>
  <si>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</si>
  <si>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</si>
  <si>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</si>
  <si>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</si>
  <si>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</si>
  <si>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</si>
  <si>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</si>
  <si>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</si>
  <si>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</si>
  <si>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</si>
  <si>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</si>
  <si>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</si>
  <si>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</si>
  <si>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</si>
  <si>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</si>
  <si>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</si>
  <si>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</si>
  <si>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</si>
  <si>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</si>
  <si>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</si>
  <si>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</si>
  <si>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</si>
  <si>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</si>
  <si>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</si>
  <si>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</si>
  <si>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</si>
  <si>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</si>
  <si>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</si>
  <si>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</si>
  <si>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</si>
  <si>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</si>
  <si>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</si>
  <si>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</si>
  <si>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</si>
  <si>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</si>
  <si>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</si>
  <si>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</si>
  <si>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</si>
  <si>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</si>
  <si>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</si>
  <si>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</si>
  <si>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</si>
  <si>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</si>
  <si>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</si>
  <si>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</si>
  <si>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</si>
  <si>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</si>
  <si>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</si>
  <si>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</si>
  <si>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</si>
  <si>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</si>
  <si>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</si>
  <si>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</si>
  <si>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</si>
  <si>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</si>
  <si>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</si>
  <si>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</si>
  <si>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</si>
  <si>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</si>
  <si>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</si>
  <si>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</si>
  <si>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</si>
  <si>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</si>
  <si>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</si>
  <si>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</si>
  <si>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</si>
  <si>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</si>
  <si>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</si>
  <si>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</si>
  <si>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</si>
  <si>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</si>
  <si>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</si>
  <si>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</si>
  <si>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</si>
  <si>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</si>
  <si>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</si>
  <si>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</si>
  <si>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</si>
  <si>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</si>
  <si>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</si>
  <si>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</si>
  <si>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</si>
  <si>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</si>
  <si>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</si>
  <si>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</si>
  <si>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</si>
  <si>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</si>
  <si>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</si>
  <si>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</si>
  <si>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</si>
  <si>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</si>
  <si>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</si>
  <si>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</si>
  <si>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</si>
  <si>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</si>
  <si>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</si>
  <si>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</si>
  <si>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</si>
  <si>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</si>
  <si>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</si>
  <si>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</si>
  <si>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</si>
  <si>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</si>
  <si>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</si>
  <si>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</si>
  <si>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</si>
  <si>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</si>
  <si>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</si>
  <si>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</si>
  <si>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</si>
  <si>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</si>
  <si>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</si>
  <si>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</si>
  <si>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</si>
  <si>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</si>
  <si>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</si>
  <si>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</si>
  <si>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</si>
  <si>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</si>
  <si>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</si>
  <si>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</si>
  <si>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</si>
  <si>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</si>
  <si>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</si>
  <si>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</si>
  <si>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</si>
  <si>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</si>
  <si>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</si>
  <si>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</si>
  <si>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</si>
  <si>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</si>
  <si>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</si>
  <si>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</si>
  <si>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</si>
  <si>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</si>
  <si>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</si>
  <si>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</si>
  <si>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</si>
  <si>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</si>
  <si>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</si>
  <si>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</si>
  <si>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</si>
  <si>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</si>
  <si>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</si>
  <si>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</si>
  <si>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</si>
  <si>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</si>
  <si>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</si>
  <si>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</si>
  <si>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</si>
  <si>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</si>
  <si>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</si>
  <si>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</si>
  <si>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</si>
  <si>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</si>
  <si>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</si>
  <si>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</si>
  <si>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</si>
  <si>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</si>
  <si>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</si>
  <si>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</si>
  <si>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</si>
  <si>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</si>
  <si>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</si>
  <si>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</si>
  <si>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</si>
  <si>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</si>
  <si>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</si>
  <si>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</si>
  <si>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</si>
  <si>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</si>
  <si>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</si>
  <si>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</si>
  <si>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</si>
  <si>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</si>
  <si>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</si>
  <si>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</si>
  <si>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</si>
  <si>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</si>
  <si>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</si>
  <si>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</si>
  <si>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</si>
  <si>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</si>
  <si>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</si>
  <si>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</si>
  <si>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</si>
  <si>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</si>
  <si>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</si>
  <si>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</si>
  <si>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</si>
  <si>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</si>
  <si>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</si>
  <si>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</si>
  <si>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</si>
  <si>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</si>
  <si>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</si>
  <si>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</si>
  <si>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</si>
  <si>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</si>
  <si>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</si>
  <si>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</si>
  <si>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</si>
  <si>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</si>
  <si>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</si>
  <si>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</si>
  <si>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</si>
  <si>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</si>
  <si>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</si>
  <si>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</si>
  <si>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</si>
  <si>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</si>
  <si>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</si>
  <si>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</si>
  <si>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</si>
  <si>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</si>
  <si>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</si>
  <si>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</si>
  <si>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</si>
  <si>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</si>
  <si>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</si>
  <si>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</si>
  <si>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</si>
  <si>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</si>
  <si>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</si>
  <si>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</si>
  <si>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</si>
  <si>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</si>
  <si>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</si>
  <si>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</si>
  <si>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</si>
  <si>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</si>
  <si>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</si>
  <si>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</si>
  <si>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</si>
  <si>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</si>
  <si>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</si>
  <si>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</si>
  <si>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</si>
  <si>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</si>
  <si>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</si>
  <si>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</si>
  <si>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</si>
  <si>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</si>
  <si>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</si>
  <si>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</si>
  <si>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</si>
  <si>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</si>
  <si>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</si>
  <si>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</si>
  <si>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</si>
  <si>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</si>
  <si>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</si>
  <si>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</si>
  <si>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</si>
  <si>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</si>
  <si>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</si>
  <si>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</si>
  <si>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</si>
  <si>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</si>
  <si>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</si>
  <si>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</si>
  <si>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</si>
  <si>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</si>
  <si>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</si>
  <si>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</si>
  <si>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</si>
  <si>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</si>
  <si>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</si>
  <si>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</si>
  <si>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</si>
  <si>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</si>
  <si>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</si>
  <si>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</si>
  <si>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</si>
  <si>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</si>
  <si>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</si>
  <si>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</si>
  <si>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</si>
  <si>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</si>
  <si>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</si>
  <si>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</si>
  <si>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</si>
  <si>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</si>
  <si>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</si>
  <si>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</si>
  <si>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</si>
  <si>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</si>
  <si>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</si>
  <si>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</si>
  <si>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</si>
  <si>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</si>
  <si>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</si>
  <si>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</si>
  <si>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</si>
  <si>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</si>
  <si>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</si>
  <si>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</si>
  <si>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</si>
  <si>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</si>
  <si>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</si>
  <si>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</si>
  <si>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</si>
  <si>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</si>
  <si>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</si>
  <si>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</si>
  <si>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</si>
  <si>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</si>
  <si>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</si>
  <si>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</si>
  <si>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</si>
  <si>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</si>
  <si>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</si>
  <si>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</si>
  <si>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</si>
  <si>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</si>
  <si>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</si>
  <si>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</si>
  <si>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</si>
  <si>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</si>
  <si>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</si>
  <si>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</si>
  <si>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</si>
  <si>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</si>
  <si>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</si>
  <si>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</si>
  <si>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</si>
  <si>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</si>
  <si>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</si>
  <si>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</si>
  <si>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</si>
  <si>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</si>
  <si>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</si>
  <si>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</si>
  <si>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</si>
  <si>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</si>
  <si>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</si>
  <si>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</si>
  <si>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</si>
  <si>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</si>
  <si>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</si>
  <si>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</si>
  <si>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</si>
  <si>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</si>
  <si>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</si>
  <si>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</si>
  <si>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</si>
  <si>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</si>
  <si>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</si>
  <si>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</si>
  <si>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</si>
  <si>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</si>
  <si>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</si>
  <si>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</si>
  <si>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</si>
  <si>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</si>
  <si>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</si>
  <si>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</si>
  <si>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</si>
  <si>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</si>
  <si>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</si>
  <si>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</si>
  <si>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</si>
  <si>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</si>
  <si>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</si>
  <si>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</si>
  <si>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</si>
  <si>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</si>
  <si>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</si>
  <si>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</si>
  <si>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</si>
  <si>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</si>
  <si>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</si>
  <si>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</si>
  <si>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</si>
  <si>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</si>
  <si>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</si>
  <si>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</si>
  <si>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</si>
  <si>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</si>
  <si>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</si>
  <si>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</si>
  <si>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</si>
  <si>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</si>
  <si>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</si>
  <si>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</si>
  <si>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</si>
  <si>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</si>
  <si>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</si>
  <si>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</si>
  <si>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</si>
  <si>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</si>
  <si>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</si>
  <si>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</si>
  <si>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</si>
  <si>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</si>
  <si>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</si>
  <si>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</si>
  <si>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</si>
  <si>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</si>
  <si>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</si>
  <si>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</si>
  <si>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</si>
  <si>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</si>
  <si>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</si>
  <si>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</si>
  <si>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</si>
  <si>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</si>
  <si>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</si>
  <si>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</si>
  <si>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</si>
  <si>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</si>
  <si>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</si>
  <si>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</si>
  <si>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</si>
  <si>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</si>
  <si>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</si>
  <si>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</si>
  <si>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</si>
  <si>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</si>
  <si>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</si>
  <si>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</si>
  <si>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</si>
  <si>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</si>
  <si>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</si>
  <si>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</si>
  <si>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</si>
  <si>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</si>
  <si>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</si>
  <si>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</si>
  <si>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</si>
  <si>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</si>
  <si>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</si>
  <si>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</si>
  <si>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</si>
  <si>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</si>
  <si>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</si>
  <si>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</si>
  <si>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</si>
  <si>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</si>
  <si>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</si>
  <si>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</si>
  <si>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</si>
  <si>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</si>
  <si>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</si>
  <si>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</si>
  <si>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</si>
  <si>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</si>
  <si>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</si>
  <si>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</si>
  <si>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</si>
  <si>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</si>
  <si>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</si>
  <si>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</si>
  <si>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</si>
  <si>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</si>
  <si>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</si>
  <si>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</si>
  <si>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</si>
  <si>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</si>
  <si>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</si>
  <si>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</si>
  <si>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</si>
  <si>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</si>
  <si>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</si>
  <si>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</si>
  <si>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</si>
  <si>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</si>
  <si>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</si>
  <si>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</si>
  <si>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</si>
  <si>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</si>
  <si>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</si>
  <si>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</si>
  <si>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</si>
  <si>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</si>
  <si>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</si>
  <si>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</si>
  <si>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</si>
  <si>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</si>
  <si>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</si>
  <si>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</si>
  <si>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</si>
  <si>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</si>
  <si>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</si>
  <si>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</si>
  <si>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</si>
  <si>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</si>
  <si>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</si>
  <si>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</si>
  <si>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</si>
  <si>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</si>
  <si>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</si>
  <si>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</si>
  <si>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</si>
  <si>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</si>
  <si>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</si>
  <si>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</si>
  <si>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</si>
  <si>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</si>
  <si>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</si>
  <si>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</si>
  <si>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</si>
  <si>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</si>
  <si>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</si>
  <si>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</si>
  <si>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</si>
  <si>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</si>
  <si>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</si>
  <si>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</si>
  <si>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</si>
  <si>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</si>
  <si>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</si>
  <si>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</si>
  <si>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</si>
  <si>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</si>
  <si>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</si>
  <si>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</si>
  <si>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</si>
  <si>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</si>
  <si>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</si>
  <si>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</si>
  <si>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</si>
  <si>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</si>
  <si>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</si>
  <si>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</si>
  <si>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</si>
  <si>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</si>
  <si>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</si>
  <si>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</si>
  <si>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</si>
  <si>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</si>
  <si>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</si>
  <si>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</si>
  <si>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</si>
  <si>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</si>
  <si>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</si>
  <si>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</si>
  <si>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</si>
  <si>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</si>
  <si>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</si>
  <si>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</si>
  <si>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</si>
  <si>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</si>
  <si>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</si>
  <si>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</si>
  <si>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</si>
  <si>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</si>
  <si>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</si>
  <si>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</si>
  <si>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</si>
  <si>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</si>
  <si>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</si>
  <si>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</si>
  <si>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</si>
  <si>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</si>
  <si>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</si>
  <si>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</si>
  <si>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</si>
  <si>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</si>
  <si>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</si>
  <si>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</si>
  <si>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</si>
  <si>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</si>
  <si>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</si>
  <si>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</si>
  <si>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</si>
  <si>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</si>
  <si>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</si>
  <si>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</si>
  <si>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</si>
  <si>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</si>
  <si>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</si>
  <si>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</si>
  <si>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</si>
  <si>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</si>
  <si>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</si>
  <si>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</si>
  <si>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</si>
  <si>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</si>
  <si>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</si>
  <si>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</si>
  <si>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</si>
  <si>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</si>
  <si>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</si>
  <si>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</si>
  <si>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</si>
  <si>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</si>
  <si>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</si>
  <si>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</si>
  <si>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</si>
  <si>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</si>
  <si>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</si>
  <si>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</si>
  <si>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</si>
  <si>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</si>
  <si>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</si>
  <si>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</si>
  <si>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</si>
  <si>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</si>
  <si>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</si>
  <si>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</si>
  <si>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</si>
  <si>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</si>
  <si>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</si>
  <si>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</si>
  <si>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</si>
  <si>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</si>
  <si>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</si>
  <si>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</si>
  <si>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</si>
  <si>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</si>
  <si>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</si>
  <si>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</si>
  <si>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</si>
  <si>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</si>
  <si>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</si>
  <si>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</si>
  <si>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</si>
  <si>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</si>
  <si>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</si>
  <si>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</si>
  <si>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</si>
  <si>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</si>
  <si>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</si>
  <si>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</si>
  <si>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</si>
  <si>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</si>
  <si>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</si>
  <si>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</si>
  <si>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</si>
  <si>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</si>
  <si>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</si>
  <si>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</si>
  <si>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</si>
  <si>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</si>
  <si>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</si>
  <si>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</si>
  <si>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</si>
  <si>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</si>
  <si>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</si>
  <si>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</si>
  <si>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</si>
  <si>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</si>
  <si>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</si>
  <si>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</si>
  <si>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</si>
  <si>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</si>
  <si>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</si>
  <si>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</si>
  <si>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</si>
  <si>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</si>
  <si>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</si>
  <si>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</si>
  <si>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</si>
  <si>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</si>
  <si>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</si>
  <si>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</si>
  <si>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</si>
  <si>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</si>
  <si>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</si>
  <si>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</si>
  <si>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</si>
  <si>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</si>
  <si>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</si>
  <si>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</si>
  <si>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</si>
  <si>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</si>
  <si>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</si>
  <si>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</si>
  <si>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</si>
  <si>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</si>
  <si>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</si>
  <si>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</si>
  <si>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</si>
  <si>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</si>
  <si>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</si>
  <si>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</si>
  <si>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</si>
  <si>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</si>
  <si>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</si>
  <si>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</si>
  <si>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</si>
  <si>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</si>
  <si>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</si>
  <si>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</si>
  <si>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</si>
  <si>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</si>
  <si>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</si>
  <si>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</si>
  <si>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</si>
  <si>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</si>
  <si>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</si>
  <si>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</si>
  <si>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</si>
  <si>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</si>
  <si>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</si>
  <si>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</si>
  <si>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</si>
  <si>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</si>
  <si>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</si>
  <si>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</si>
  <si>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</si>
  <si>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</si>
  <si>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</si>
  <si>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</si>
  <si>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</si>
  <si>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</si>
  <si>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</si>
  <si>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</si>
  <si>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</si>
  <si>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</si>
  <si>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</si>
  <si>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</si>
  <si>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</si>
  <si>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</si>
  <si>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</si>
  <si>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</si>
  <si>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</si>
  <si>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</si>
  <si>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</si>
  <si>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</si>
  <si>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</si>
  <si>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</si>
  <si>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</si>
  <si>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</si>
  <si>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</si>
  <si>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</si>
  <si>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</si>
  <si>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</si>
  <si>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</si>
  <si>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</si>
  <si>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</si>
  <si>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</si>
  <si>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</si>
  <si>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</si>
  <si>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</si>
  <si>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</si>
  <si>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</si>
  <si>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</si>
  <si>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</si>
  <si>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</si>
  <si>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</si>
  <si>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</si>
  <si>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</si>
  <si>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</si>
  <si>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</si>
  <si>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</si>
  <si>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</si>
  <si>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</si>
  <si>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</si>
  <si>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</si>
  <si>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</si>
  <si>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</si>
  <si>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</si>
  <si>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</si>
  <si>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</si>
  <si>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</si>
  <si>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</si>
  <si>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</si>
  <si>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</si>
  <si>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</si>
  <si>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</si>
  <si>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</si>
  <si>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</si>
  <si>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</si>
  <si>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</si>
  <si>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</si>
  <si>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</si>
  <si>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</si>
  <si>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</si>
  <si>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</si>
  <si>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</si>
  <si>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</si>
  <si>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</si>
  <si>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</si>
  <si>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</si>
  <si>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</si>
  <si>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</si>
  <si>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</si>
  <si>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</si>
  <si>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</si>
  <si>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</si>
  <si>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</si>
  <si>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</si>
  <si>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</si>
  <si>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</si>
  <si>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</si>
  <si>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</si>
  <si>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</si>
  <si>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</si>
  <si>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</si>
  <si>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</si>
  <si>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</si>
  <si>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</si>
  <si>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</si>
  <si>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</si>
  <si>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</si>
  <si>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</si>
  <si>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</si>
  <si>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</si>
  <si>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</si>
  <si>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</si>
  <si>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</si>
  <si>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</si>
  <si>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</si>
  <si>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</si>
  <si>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</si>
  <si>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</si>
  <si>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</si>
  <si>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</si>
  <si>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</si>
  <si>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</si>
  <si>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</si>
  <si>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</si>
  <si>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</si>
  <si>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</si>
  <si>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</si>
  <si>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</si>
  <si>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</si>
  <si>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</si>
  <si>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</si>
  <si>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</si>
  <si>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</si>
  <si>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</si>
  <si>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</si>
  <si>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</si>
  <si>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</si>
  <si>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</si>
  <si>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</si>
  <si>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</si>
  <si>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</si>
  <si>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</si>
  <si>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</si>
  <si>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</si>
  <si>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</si>
  <si>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</si>
  <si>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</si>
  <si>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</si>
  <si>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</si>
  <si>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</si>
  <si>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</si>
  <si>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</si>
  <si>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</si>
  <si>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</si>
  <si>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</si>
  <si>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</si>
  <si>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</si>
  <si>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</si>
  <si>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</si>
  <si>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</si>
  <si>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</si>
  <si>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</si>
  <si>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</si>
  <si>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</si>
  <si>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</si>
  <si>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</si>
  <si>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</si>
  <si>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</si>
  <si>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</si>
  <si>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</si>
  <si>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</si>
  <si>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</si>
  <si>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</si>
  <si>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</si>
  <si>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</si>
  <si>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</si>
  <si>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</si>
  <si>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</si>
  <si>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</si>
  <si>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</si>
  <si>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</si>
  <si>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</si>
  <si>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</si>
  <si>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</si>
  <si>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</si>
  <si>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</si>
  <si>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</si>
  <si>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</si>
  <si>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</si>
  <si>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</si>
  <si>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</si>
  <si>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</si>
  <si>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</si>
  <si>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</si>
  <si>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</si>
  <si>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</si>
  <si>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</si>
  <si>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</si>
  <si>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</si>
  <si>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</si>
  <si>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</si>
  <si>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</si>
  <si>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</si>
  <si>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</si>
  <si>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</si>
  <si>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</si>
  <si>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</si>
  <si>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</si>
  <si>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</si>
  <si>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</si>
  <si>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</si>
  <si>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</si>
  <si>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</si>
  <si>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</si>
  <si>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</si>
  <si>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</si>
  <si>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</si>
  <si>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</si>
  <si>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</si>
  <si>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</si>
  <si>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</si>
  <si>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</si>
  <si>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</si>
  <si>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</si>
  <si>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</si>
  <si>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</si>
  <si>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</si>
  <si>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</si>
  <si>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</si>
  <si>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</si>
  <si>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</si>
  <si>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</si>
  <si>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</si>
  <si>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</si>
  <si>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</si>
  <si>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</si>
  <si>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</si>
  <si>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</si>
  <si>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</si>
  <si>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</si>
  <si>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</si>
  <si>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</si>
  <si>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</si>
  <si>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</si>
  <si>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</si>
  <si>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</si>
  <si>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</si>
  <si>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</si>
  <si>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</si>
  <si>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</si>
  <si>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</si>
  <si>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</si>
  <si>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</si>
  <si>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</si>
  <si>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</si>
  <si>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</si>
  <si>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</si>
  <si>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</si>
  <si>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</si>
  <si>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</si>
  <si>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</si>
  <si>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</si>
  <si>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</si>
  <si>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</si>
  <si>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</si>
  <si>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</si>
  <si>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</si>
  <si>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</si>
  <si>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</si>
  <si>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</si>
  <si>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</si>
  <si>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</si>
  <si>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</si>
  <si>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</si>
  <si>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</si>
  <si>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</si>
  <si>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</si>
  <si>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</si>
  <si>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</si>
  <si>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</si>
  <si>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</si>
  <si>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</si>
  <si>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</si>
  <si>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</si>
  <si>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</si>
  <si>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</si>
  <si>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</si>
  <si>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</si>
  <si>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</si>
  <si>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</si>
  <si>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</si>
  <si>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</si>
  <si>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</si>
  <si>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</si>
  <si>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</si>
  <si>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</si>
  <si>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</si>
  <si>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</si>
  <si>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</si>
  <si>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</si>
  <si>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</si>
  <si>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</si>
  <si>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</si>
  <si>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</si>
  <si>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</si>
  <si>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</si>
  <si>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</si>
  <si>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</si>
  <si>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</si>
  <si>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</si>
  <si>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</si>
  <si>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</si>
  <si>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</si>
  <si>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</si>
  <si>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</si>
  <si>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</si>
  <si>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</si>
  <si>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</si>
  <si>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</si>
  <si>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</si>
  <si>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</si>
  <si>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</si>
  <si>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</si>
  <si>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</si>
  <si>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</si>
  <si>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</si>
  <si>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</si>
  <si>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</si>
  <si>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</si>
  <si>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</si>
  <si>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</si>
  <si>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</si>
  <si>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</si>
  <si>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</si>
  <si>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</si>
  <si>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</si>
  <si>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</si>
  <si>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</si>
  <si>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</si>
  <si>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</si>
  <si>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</si>
  <si>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</si>
  <si>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</si>
  <si>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</si>
  <si>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</si>
  <si>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</si>
  <si>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</si>
  <si>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</si>
  <si>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</si>
  <si>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</si>
  <si>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</si>
  <si>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</si>
  <si>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</si>
  <si>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</si>
  <si>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</si>
  <si>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</si>
  <si>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</si>
  <si>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</si>
  <si>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</si>
  <si>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</si>
  <si>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</si>
  <si>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</si>
  <si>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</si>
  <si>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</si>
  <si>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</si>
  <si>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</si>
  <si>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</si>
  <si>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</si>
  <si>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</si>
  <si>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</si>
  <si>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</si>
  <si>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</si>
  <si>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</si>
  <si>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</si>
  <si>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</si>
  <si>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</si>
  <si>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</si>
  <si>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</si>
  <si>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</si>
  <si>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</si>
  <si>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</si>
  <si>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</si>
  <si>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</si>
  <si>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</si>
  <si>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</si>
  <si>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</si>
  <si>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</si>
  <si>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</si>
  <si>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</si>
  <si>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</si>
  <si>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</si>
  <si>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</si>
  <si>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</si>
  <si>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</si>
  <si>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</si>
  <si>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</si>
  <si>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</si>
  <si>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</si>
  <si>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</si>
  <si>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</si>
  <si>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</si>
  <si>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</si>
  <si>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</si>
  <si>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</si>
  <si>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</si>
  <si>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</si>
  <si>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</si>
  <si>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</si>
  <si>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</si>
  <si>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</si>
  <si>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</si>
  <si>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</si>
  <si>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</si>
  <si>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</si>
  <si>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</si>
  <si>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</si>
  <si>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</si>
  <si>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</si>
  <si>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</si>
  <si>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</si>
  <si>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</si>
  <si>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</si>
  <si>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</si>
  <si>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</si>
  <si>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</si>
  <si>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</si>
  <si>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</si>
  <si>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</si>
  <si>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</si>
  <si>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</si>
  <si>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</si>
  <si>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</si>
  <si>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</si>
  <si>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</si>
  <si>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</si>
  <si>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</si>
  <si>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</si>
  <si>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</si>
  <si>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</si>
  <si>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</si>
  <si>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</si>
  <si>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</si>
  <si>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</si>
  <si>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</si>
  <si>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</si>
  <si>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</si>
  <si>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</si>
  <si>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</si>
  <si>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</si>
  <si>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</si>
  <si>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</si>
  <si>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</si>
  <si>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</si>
  <si>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</si>
  <si>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</si>
  <si>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</si>
  <si>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</si>
  <si>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</si>
  <si>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</si>
  <si>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</si>
  <si>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</si>
  <si>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</si>
  <si>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</si>
  <si>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</si>
  <si>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</si>
  <si>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</si>
  <si>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</si>
  <si>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</si>
  <si>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</si>
  <si>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</si>
  <si>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</si>
  <si>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</si>
  <si>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</si>
  <si>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</si>
  <si>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</si>
  <si>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</si>
  <si>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</si>
  <si>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</si>
  <si>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</si>
  <si>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</si>
  <si>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</si>
  <si>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</si>
  <si>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</si>
  <si>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</si>
  <si>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</si>
  <si>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</si>
  <si>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</si>
  <si>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</si>
  <si>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</si>
  <si>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</si>
  <si>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</si>
  <si>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</si>
  <si>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</si>
  <si>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</si>
  <si>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</si>
  <si>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</si>
  <si>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</si>
  <si>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</si>
  <si>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</si>
  <si>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</si>
  <si>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</si>
  <si>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</si>
  <si>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</si>
  <si>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</si>
  <si>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</si>
  <si>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</si>
  <si>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</si>
  <si>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</si>
  <si>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</si>
  <si>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</si>
  <si>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</si>
  <si>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</si>
  <si>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</si>
  <si>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</si>
  <si>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</si>
  <si>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</si>
  <si>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</si>
  <si>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</si>
  <si>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</si>
  <si>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</si>
  <si>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</si>
  <si>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</si>
  <si>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</si>
  <si>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</si>
  <si>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</si>
  <si>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</si>
  <si>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</si>
  <si>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</si>
  <si>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</si>
  <si>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</si>
  <si>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</si>
  <si>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</si>
  <si>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</si>
  <si>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</si>
  <si>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</si>
  <si>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</si>
  <si>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</si>
  <si>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</si>
  <si>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</si>
  <si>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</si>
  <si>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</si>
  <si>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</si>
  <si>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</si>
  <si>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</si>
  <si>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</si>
  <si>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</si>
  <si>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</si>
  <si>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</si>
  <si>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</si>
  <si>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</si>
  <si>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</si>
  <si>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</si>
  <si>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</si>
  <si>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</si>
  <si>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</si>
  <si>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</si>
  <si>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</si>
  <si>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</si>
  <si>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</si>
  <si>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</si>
  <si>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</si>
  <si>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</si>
  <si>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</si>
  <si>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</si>
  <si>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</si>
  <si>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</si>
  <si>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</si>
  <si>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</si>
  <si>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</si>
  <si>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</si>
  <si>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</si>
  <si>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</si>
  <si>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</si>
  <si>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</si>
  <si>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</si>
  <si>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</si>
  <si>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</si>
  <si>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</si>
  <si>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</si>
  <si>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</si>
  <si>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</si>
  <si>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</si>
  <si>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</si>
  <si>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</si>
  <si>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</si>
  <si>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</si>
  <si>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</si>
  <si>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</si>
  <si>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</si>
  <si>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</si>
  <si>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</si>
  <si>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</si>
  <si>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</si>
  <si>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</si>
  <si>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</si>
  <si>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</si>
  <si>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</si>
  <si>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</si>
  <si>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</si>
  <si>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</si>
  <si>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</si>
  <si>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</si>
  <si>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</si>
  <si>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</si>
  <si>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</si>
  <si>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</si>
  <si>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</si>
  <si>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</si>
  <si>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</si>
  <si>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</si>
  <si>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</si>
  <si>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</si>
  <si>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</si>
  <si>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</si>
  <si>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</si>
  <si>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</si>
  <si>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</si>
  <si>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</si>
  <si>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</si>
  <si>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</si>
  <si>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</si>
  <si>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</si>
  <si>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</si>
  <si>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</si>
  <si>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</si>
  <si>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</si>
  <si>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</si>
  <si>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</si>
  <si>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</si>
  <si>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</si>
  <si>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</si>
  <si>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</si>
  <si>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</si>
  <si>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</si>
  <si>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</si>
  <si>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</si>
  <si>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</si>
  <si>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</si>
  <si>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</si>
  <si>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</si>
  <si>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</si>
  <si>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</si>
  <si>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</si>
  <si>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</si>
  <si>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</si>
  <si>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</si>
  <si>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</si>
  <si>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</si>
  <si>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</si>
  <si>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</si>
  <si>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</si>
  <si>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</si>
  <si>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</si>
  <si>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</si>
  <si>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</si>
  <si>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</si>
  <si>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</si>
  <si>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</si>
  <si>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</si>
  <si>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</si>
  <si>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</si>
  <si>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</si>
  <si>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</si>
  <si>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</si>
  <si>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</si>
  <si>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</si>
  <si>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</si>
  <si>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</si>
  <si>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</si>
  <si>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</si>
  <si>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</si>
  <si>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</si>
  <si>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</si>
  <si>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</si>
  <si>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</si>
  <si>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</si>
  <si>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</si>
  <si>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</si>
  <si>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</si>
  <si>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</si>
  <si>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</si>
  <si>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</si>
  <si>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</si>
  <si>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</si>
  <si>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</si>
  <si>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</si>
  <si>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</si>
  <si>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</si>
  <si>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</si>
  <si>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</si>
  <si>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</si>
  <si>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</si>
  <si>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</si>
  <si>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</si>
  <si>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</si>
  <si>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</si>
  <si>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</si>
  <si>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</si>
  <si>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</si>
  <si>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</si>
  <si>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</si>
  <si>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</si>
  <si>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</si>
  <si>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</si>
  <si>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</si>
  <si>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</si>
  <si>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</si>
  <si>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</si>
  <si>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</si>
  <si>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</si>
  <si>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</si>
  <si>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</si>
  <si>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</si>
  <si>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</si>
  <si>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</si>
  <si>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</si>
  <si>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</si>
  <si>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</si>
  <si>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</si>
  <si>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</si>
  <si>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</si>
  <si>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</si>
  <si>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</si>
  <si>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</si>
  <si>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</si>
  <si>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</si>
  <si>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</si>
  <si>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</si>
  <si>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</si>
  <si>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</si>
  <si>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</si>
  <si>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</si>
  <si>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</si>
  <si>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</si>
  <si>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</si>
  <si>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</si>
  <si>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</si>
  <si>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</si>
  <si>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</si>
  <si>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</si>
  <si>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</si>
  <si>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</si>
  <si>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</si>
  <si>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</si>
  <si>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</si>
  <si>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</si>
  <si>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</si>
  <si>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</si>
  <si>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</si>
  <si>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</si>
  <si>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</si>
  <si>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</si>
  <si>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</si>
  <si>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</si>
  <si>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</si>
  <si>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</si>
  <si>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</si>
  <si>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</si>
  <si>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</si>
  <si>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</si>
  <si>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</si>
  <si>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</si>
  <si>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</si>
  <si>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</si>
  <si>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</si>
  <si>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</si>
  <si>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</si>
  <si>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</si>
  <si>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</si>
  <si>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</si>
  <si>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</si>
  <si>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</si>
  <si>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</si>
  <si>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</si>
  <si>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</si>
  <si>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</si>
  <si>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</si>
  <si>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</si>
  <si>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</si>
  <si>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</si>
  <si>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</si>
  <si>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</si>
  <si>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</si>
  <si>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</si>
  <si>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</si>
  <si>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</si>
  <si>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</si>
  <si>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</si>
  <si>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</si>
  <si>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</si>
  <si>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</si>
  <si>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</si>
  <si>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</si>
  <si>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</si>
  <si>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</si>
  <si>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</si>
  <si>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</si>
  <si>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</si>
  <si>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</si>
  <si>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</si>
  <si>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</si>
  <si>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</si>
  <si>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</si>
  <si>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</si>
  <si>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</si>
  <si>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</si>
  <si>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</si>
  <si>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</si>
  <si>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</si>
  <si>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</si>
  <si>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</si>
  <si>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</si>
  <si>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</si>
  <si>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</si>
  <si>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</si>
  <si>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</si>
  <si>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</si>
  <si>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</si>
  <si>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</si>
  <si>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</si>
  <si>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</si>
  <si>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</si>
  <si>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</si>
  <si>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</si>
  <si>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</si>
  <si>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</si>
  <si>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</si>
  <si>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</si>
  <si>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</si>
  <si>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</si>
  <si>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</si>
  <si>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</si>
  <si>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</si>
  <si>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</si>
  <si>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</si>
  <si>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</si>
  <si>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</si>
  <si>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</si>
  <si>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</si>
  <si>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</si>
  <si>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</si>
  <si>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</si>
  <si>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</si>
  <si>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</si>
  <si>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</si>
  <si>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</si>
  <si>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</si>
  <si>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</si>
  <si>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</si>
  <si>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</si>
  <si>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</si>
  <si>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</si>
  <si>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</si>
  <si>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</si>
  <si>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</si>
  <si>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</si>
  <si>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</si>
  <si>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</si>
  <si>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</si>
  <si>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</si>
  <si>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</si>
  <si>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</si>
  <si>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</si>
  <si>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</si>
  <si>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</si>
  <si>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</si>
  <si>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</si>
  <si>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</si>
  <si>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</si>
  <si>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</si>
  <si>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</si>
  <si>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</si>
  <si>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</si>
  <si>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</si>
  <si>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</si>
  <si>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</si>
  <si>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</si>
  <si>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</si>
  <si>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</si>
  <si>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</si>
  <si>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</si>
  <si>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</si>
  <si>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</si>
  <si>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</si>
  <si>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</si>
  <si>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</si>
  <si>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</si>
  <si>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</si>
  <si>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</si>
  <si>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</si>
  <si>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</si>
  <si>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</si>
  <si>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</si>
  <si>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</si>
  <si>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</si>
  <si>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</si>
  <si>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</si>
  <si>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</si>
  <si>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</si>
  <si>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</si>
  <si>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</si>
  <si>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</si>
  <si>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</si>
  <si>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</si>
  <si>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</si>
  <si>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</si>
  <si>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</si>
  <si>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</si>
  <si>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</si>
  <si>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</si>
  <si>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</si>
  <si>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</si>
  <si>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</si>
  <si>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</si>
  <si>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</si>
  <si>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</si>
  <si>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</si>
  <si>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</si>
  <si>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</si>
  <si>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</si>
  <si>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</si>
  <si>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</si>
  <si>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</si>
  <si>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</si>
  <si>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</si>
  <si>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</si>
  <si>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</si>
  <si>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</si>
  <si>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</si>
  <si>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</si>
  <si>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</si>
  <si>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</si>
  <si>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</si>
  <si>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</si>
  <si>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</si>
  <si>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</si>
  <si>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</si>
  <si>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</si>
  <si>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</si>
  <si>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</si>
  <si>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</si>
  <si>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</si>
  <si>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</si>
  <si>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</si>
  <si>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</si>
  <si>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</si>
  <si>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</si>
  <si>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</si>
  <si>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</si>
  <si>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</si>
  <si>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</si>
  <si>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</si>
  <si>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</si>
  <si>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</si>
  <si>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</si>
  <si>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</si>
  <si>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</si>
  <si>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</si>
  <si>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</si>
  <si>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</si>
  <si>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</si>
  <si>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</si>
  <si>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</si>
  <si>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</si>
  <si>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</si>
  <si>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</si>
  <si>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</si>
  <si>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</si>
  <si>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</si>
  <si>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</si>
  <si>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</si>
  <si>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</si>
  <si>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</si>
  <si>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</si>
  <si>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</si>
  <si>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</si>
  <si>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</si>
  <si>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</si>
  <si>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</si>
  <si>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</si>
  <si>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</si>
  <si>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</si>
  <si>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</si>
  <si>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</si>
  <si>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</si>
  <si>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</si>
  <si>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</si>
  <si>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</si>
  <si>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</si>
  <si>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</si>
  <si>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</si>
  <si>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</si>
  <si>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</si>
  <si>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</si>
  <si>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</si>
  <si>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</si>
  <si>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</si>
  <si>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</si>
  <si>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</si>
  <si>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</si>
  <si>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</si>
  <si>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</si>
  <si>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</si>
  <si>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</si>
  <si>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</si>
  <si>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</si>
  <si>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</si>
  <si>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</si>
  <si>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</si>
  <si>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</si>
  <si>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</si>
  <si>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</si>
  <si>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</si>
  <si>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</si>
  <si>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</si>
  <si>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</si>
  <si>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</si>
  <si>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</si>
  <si>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</si>
  <si>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</si>
  <si>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</si>
  <si>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</si>
  <si>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</si>
  <si>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</si>
  <si>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</si>
  <si>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</si>
  <si>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</si>
  <si>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</si>
  <si>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</si>
  <si>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</si>
  <si>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</si>
  <si>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</si>
  <si>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</si>
  <si>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</si>
  <si>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</si>
  <si>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</si>
  <si>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</si>
  <si>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</si>
  <si>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</si>
  <si>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</si>
  <si>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</si>
  <si>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</si>
  <si>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</si>
  <si>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</si>
  <si>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</si>
  <si>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</si>
  <si>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</si>
  <si>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</si>
  <si>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</si>
  <si>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</si>
  <si>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</si>
  <si>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</si>
  <si>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</si>
  <si>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</si>
  <si>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</si>
  <si>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</si>
  <si>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</si>
  <si>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</si>
  <si>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</si>
  <si>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</si>
  <si>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</si>
  <si>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</si>
  <si>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</si>
  <si>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</si>
  <si>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</si>
  <si>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</si>
  <si>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</si>
  <si>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</si>
  <si>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</si>
  <si>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</si>
  <si>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</si>
  <si>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</si>
  <si>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</si>
  <si>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</si>
  <si>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</si>
  <si>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</si>
  <si>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</si>
  <si>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</si>
  <si>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</si>
  <si>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</si>
  <si>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</si>
  <si>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</si>
  <si>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</si>
  <si>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</si>
  <si>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</si>
  <si>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</si>
  <si>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</si>
  <si>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</si>
  <si>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</si>
  <si>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</si>
  <si>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</si>
  <si>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</si>
  <si>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</si>
  <si>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</si>
  <si>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</si>
  <si>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</si>
  <si>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</si>
  <si>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</si>
  <si>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</si>
  <si>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</si>
  <si>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</si>
  <si>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</si>
  <si>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</si>
  <si>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</si>
  <si>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</si>
  <si>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</si>
  <si>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</si>
  <si>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</si>
  <si>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</si>
  <si>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</si>
  <si>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</si>
  <si>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</si>
  <si>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</si>
  <si>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</si>
  <si>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</si>
  <si>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</si>
  <si>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</si>
  <si>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</si>
  <si>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</si>
  <si>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</si>
  <si>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</si>
  <si>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</si>
  <si>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</si>
  <si>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</si>
  <si>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</si>
  <si>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</si>
  <si>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</si>
  <si>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</si>
  <si>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</si>
  <si>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</si>
  <si>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</si>
  <si>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</si>
  <si>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</si>
  <si>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</si>
  <si>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</si>
  <si>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</si>
  <si>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</si>
  <si>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</si>
  <si>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</si>
  <si>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</si>
  <si>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</si>
  <si>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</si>
  <si>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</si>
  <si>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</si>
  <si>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</si>
  <si>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</si>
  <si>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</si>
  <si>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</si>
  <si>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</si>
  <si>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</si>
  <si>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</si>
  <si>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</si>
  <si>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</si>
  <si>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</si>
  <si>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</si>
  <si>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</si>
  <si>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</si>
  <si>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</si>
  <si>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</si>
  <si>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</si>
  <si>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</si>
  <si>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</si>
  <si>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</si>
  <si>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</si>
  <si>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</si>
  <si>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</si>
  <si>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</si>
  <si>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</si>
  <si>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</si>
  <si>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</si>
  <si>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</si>
  <si>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</si>
  <si>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</si>
  <si>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</si>
  <si>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</si>
  <si>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</si>
  <si>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</si>
  <si>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</si>
  <si>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</si>
  <si>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</si>
  <si>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</si>
  <si>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</si>
  <si>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</si>
  <si>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</si>
  <si>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</si>
  <si>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</si>
  <si>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</si>
  <si>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</si>
  <si>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</si>
  <si>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</si>
  <si>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</si>
  <si>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</si>
  <si>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</si>
  <si>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</si>
  <si>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</si>
  <si>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</si>
  <si>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</si>
  <si>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</si>
  <si>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</si>
  <si>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</si>
  <si>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</si>
  <si>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</si>
  <si>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</si>
  <si>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</si>
  <si>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</si>
  <si>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</si>
  <si>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</si>
  <si>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</si>
  <si>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</si>
  <si>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</si>
  <si>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</si>
  <si>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</si>
  <si>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</si>
  <si>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</si>
  <si>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</si>
  <si>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</si>
  <si>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</si>
  <si>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</si>
  <si>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</si>
  <si>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</si>
  <si>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</si>
  <si>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</si>
  <si>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</si>
  <si>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</si>
  <si>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</si>
  <si>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</si>
  <si>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</si>
  <si>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</si>
  <si>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</si>
  <si>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</si>
  <si>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</si>
  <si>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</si>
  <si>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</si>
  <si>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</si>
  <si>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</si>
  <si>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</si>
  <si>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</si>
  <si>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</si>
  <si>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</si>
  <si>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</si>
  <si>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</si>
  <si>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</si>
  <si>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</si>
  <si>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</si>
  <si>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</si>
  <si>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</si>
  <si>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</si>
  <si>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</si>
  <si>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</si>
  <si>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</si>
  <si>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</si>
  <si>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</si>
  <si>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</si>
  <si>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</si>
  <si>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</si>
  <si>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</si>
  <si>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</si>
  <si>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</si>
  <si>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</si>
  <si>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</si>
  <si>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</si>
  <si>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</si>
  <si>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</si>
  <si>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</si>
  <si>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</si>
  <si>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</si>
  <si>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</si>
  <si>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</si>
  <si>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</si>
  <si>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</si>
  <si>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</si>
  <si>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</si>
  <si>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</si>
  <si>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</si>
  <si>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</si>
  <si>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</si>
  <si>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</si>
  <si>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</si>
  <si>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</si>
  <si>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</si>
  <si>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</si>
  <si>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</si>
  <si>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</si>
  <si>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</si>
  <si>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</si>
  <si>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</si>
  <si>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</si>
  <si>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</si>
  <si>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</si>
  <si>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</si>
  <si>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</si>
  <si>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</si>
  <si>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</si>
  <si>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</si>
  <si>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</si>
  <si>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</si>
  <si>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</si>
  <si>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</si>
  <si>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</si>
  <si>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</si>
  <si>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</si>
  <si>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</si>
  <si>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</si>
  <si>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</si>
  <si>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</si>
  <si>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</si>
  <si>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</si>
  <si>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</si>
  <si>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</si>
  <si>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</si>
  <si>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</si>
  <si>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</si>
  <si>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</si>
  <si>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</si>
  <si>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</si>
  <si>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</si>
  <si>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</si>
  <si>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</si>
  <si>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</si>
  <si>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</si>
  <si>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</si>
  <si>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</si>
  <si>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</si>
  <si>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</si>
  <si>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</si>
  <si>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</si>
  <si>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</si>
  <si>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</si>
  <si>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</si>
  <si>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</si>
  <si>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</si>
  <si>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</si>
  <si>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</si>
  <si>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</si>
  <si>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</si>
  <si>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</si>
  <si>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</si>
  <si>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</si>
  <si>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</si>
  <si>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</si>
  <si>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</si>
  <si>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</si>
  <si>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</si>
  <si>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</si>
  <si>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</si>
  <si>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</si>
  <si>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</si>
  <si>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</si>
  <si>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</si>
  <si>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</si>
  <si>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</si>
  <si>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</si>
  <si>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</si>
  <si>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</si>
  <si>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</si>
  <si>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</si>
  <si>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</si>
  <si>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</si>
  <si>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</si>
  <si>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</si>
  <si>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</si>
  <si>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</si>
  <si>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</si>
  <si>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</si>
  <si>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</si>
  <si>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</si>
  <si>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</si>
  <si>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</si>
  <si>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</si>
  <si>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</si>
  <si>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</si>
  <si>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</si>
  <si>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</si>
  <si>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</si>
  <si>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</si>
  <si>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</si>
  <si>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</si>
  <si>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</si>
  <si>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</si>
  <si>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</si>
  <si>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</si>
  <si>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</si>
  <si>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</si>
  <si>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</si>
  <si>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</si>
  <si>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</si>
  <si>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</si>
  <si>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</si>
  <si>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</si>
  <si>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</si>
  <si>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</si>
  <si>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</si>
  <si>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</si>
  <si>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</si>
  <si>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</si>
  <si>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</si>
  <si>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</si>
  <si>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</si>
  <si>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</si>
  <si>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</si>
  <si>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</si>
  <si>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</si>
  <si>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</si>
  <si>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</si>
  <si>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</si>
  <si>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</si>
  <si>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</si>
  <si>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</si>
  <si>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</si>
  <si>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</si>
  <si>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</si>
  <si>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</si>
  <si>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</si>
  <si>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</si>
  <si>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</si>
  <si>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</si>
  <si>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</si>
  <si>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</si>
  <si>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</si>
  <si>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</si>
  <si>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</si>
  <si>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</si>
  <si>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</si>
  <si>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</si>
  <si>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</si>
  <si>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</si>
  <si>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</si>
  <si>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</si>
  <si>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</si>
  <si>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</si>
  <si>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</si>
  <si>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</si>
  <si>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</si>
  <si>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</si>
  <si>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</si>
  <si>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</si>
  <si>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</si>
  <si>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</si>
  <si>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</si>
  <si>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</si>
  <si>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</si>
  <si>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</si>
  <si>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</si>
  <si>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</si>
  <si>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</si>
  <si>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</si>
  <si>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</si>
  <si>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</si>
  <si>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</si>
  <si>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</si>
  <si>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</si>
  <si>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</si>
  <si>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</si>
  <si>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</si>
  <si>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</si>
  <si>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</si>
  <si>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</si>
  <si>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</si>
  <si>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</si>
  <si>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</si>
  <si>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</si>
  <si>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</si>
  <si>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</si>
  <si>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</si>
  <si>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</si>
  <si>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</si>
  <si>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</si>
  <si>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</si>
  <si>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</si>
  <si>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</si>
  <si>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</si>
  <si>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</si>
  <si>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</si>
  <si>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</si>
  <si>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</si>
  <si>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</si>
  <si>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</si>
  <si>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</si>
  <si>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</si>
  <si>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</si>
  <si>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</si>
  <si>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</si>
  <si>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</si>
  <si>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</si>
  <si>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</si>
  <si>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</si>
  <si>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</si>
  <si>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</si>
  <si>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</si>
  <si>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</si>
  <si>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</si>
  <si>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</si>
  <si>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</si>
  <si>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</si>
  <si>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</si>
  <si>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</si>
  <si>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</si>
  <si>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</si>
  <si>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</si>
  <si>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</si>
  <si>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</si>
  <si>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</si>
  <si>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</si>
  <si>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</si>
  <si>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</si>
  <si>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</si>
  <si>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</si>
  <si>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</si>
  <si>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</si>
  <si>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</si>
  <si>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</si>
  <si>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</si>
  <si>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</si>
  <si>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</si>
  <si>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</si>
  <si>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</si>
  <si>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</si>
  <si>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</si>
  <si>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</si>
  <si>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</si>
  <si>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</si>
  <si>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</si>
  <si>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</si>
  <si>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</si>
  <si>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</si>
  <si>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</si>
  <si>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</si>
  <si>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</si>
  <si>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</si>
  <si>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</si>
  <si>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</si>
  <si>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</si>
  <si>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</si>
  <si>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</si>
  <si>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</si>
  <si>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</si>
  <si>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</si>
  <si>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</si>
  <si>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</si>
  <si>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</si>
  <si>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</si>
  <si>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</si>
  <si>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</si>
  <si>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</si>
  <si>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</si>
  <si>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</si>
  <si>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</si>
  <si>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</si>
  <si>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</si>
  <si>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</si>
  <si>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</si>
  <si>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</si>
  <si>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</si>
  <si>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</si>
  <si>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</si>
  <si>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</si>
  <si>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</si>
  <si>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</si>
  <si>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</si>
  <si>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</si>
  <si>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</si>
  <si>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</si>
  <si>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</si>
  <si>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</si>
  <si>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</si>
  <si>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</si>
  <si>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</si>
  <si>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</si>
  <si>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</si>
  <si>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</si>
  <si>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</si>
  <si>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</si>
  <si>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</si>
  <si>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</si>
  <si>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</si>
  <si>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</si>
  <si>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</si>
  <si>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</si>
  <si>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</si>
  <si>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</si>
  <si>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</si>
  <si>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</si>
  <si>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</si>
  <si>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</si>
  <si>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</si>
  <si>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</si>
  <si>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</si>
  <si>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</si>
  <si>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</si>
  <si>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</si>
  <si>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</si>
  <si>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</si>
  <si>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</si>
  <si>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</si>
  <si>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</si>
  <si>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</si>
  <si>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</si>
  <si>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</si>
  <si>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</si>
  <si>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</si>
  <si>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</si>
  <si>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</si>
  <si>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</si>
  <si>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</si>
  <si>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</si>
  <si>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</si>
  <si>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</si>
  <si>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</si>
  <si>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</si>
  <si>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</si>
  <si>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</si>
  <si>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</si>
  <si>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</si>
  <si>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</si>
  <si>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</si>
  <si>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</si>
  <si>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</si>
  <si>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</si>
  <si>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</si>
  <si>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</si>
  <si>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</si>
  <si>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</si>
  <si>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</si>
  <si>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</si>
  <si>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</si>
  <si>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</si>
  <si>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</si>
  <si>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</si>
  <si>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</si>
  <si>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</si>
  <si>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</si>
  <si>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</si>
  <si>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</si>
  <si>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</si>
  <si>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</si>
  <si>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</si>
  <si>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</si>
  <si>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</si>
  <si>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</si>
  <si>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</si>
  <si>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</si>
  <si>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</si>
  <si>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</si>
  <si>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</si>
  <si>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</si>
  <si>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</si>
  <si>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</si>
  <si>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</si>
  <si>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</si>
  <si>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</si>
  <si>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</si>
  <si>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</si>
  <si>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</si>
  <si>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</si>
  <si>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</si>
  <si>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</si>
  <si>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</si>
  <si>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</si>
  <si>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</si>
  <si>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</si>
  <si>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</si>
  <si>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</si>
  <si>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</si>
  <si>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</si>
  <si>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</si>
  <si>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</si>
  <si>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</si>
  <si>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</si>
  <si>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</si>
  <si>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</si>
  <si>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</si>
  <si>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</si>
  <si>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</si>
  <si>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</si>
  <si>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</si>
  <si>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</si>
  <si>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</si>
  <si>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</si>
  <si>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</si>
  <si>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</si>
  <si>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</si>
  <si>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</si>
  <si>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</si>
  <si>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</si>
  <si>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</si>
  <si>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</si>
  <si>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</si>
  <si>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</si>
  <si>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</si>
  <si>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</si>
  <si>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</si>
  <si>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</si>
  <si>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</si>
  <si>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</si>
  <si>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</si>
  <si>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</si>
  <si>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</si>
  <si>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</si>
  <si>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</si>
  <si>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</si>
  <si>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</si>
  <si>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</si>
  <si>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</si>
  <si>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</si>
  <si>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</si>
  <si>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</si>
  <si>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</si>
  <si>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</si>
  <si>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</si>
  <si>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</si>
  <si>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</si>
  <si>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</si>
  <si>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</si>
  <si>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</si>
  <si>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</si>
  <si>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</si>
  <si>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</si>
  <si>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</si>
  <si>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</si>
  <si>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</si>
  <si>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</si>
  <si>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</si>
  <si>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</si>
  <si>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</si>
  <si>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</si>
  <si>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</si>
  <si>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</si>
  <si>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</si>
  <si>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</si>
  <si>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</si>
  <si>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</si>
  <si>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</si>
  <si>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</si>
  <si>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</si>
  <si>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</si>
  <si>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</si>
  <si>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</si>
  <si>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</si>
  <si>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</si>
  <si>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</si>
  <si>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</si>
  <si>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</si>
  <si>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</si>
  <si>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</si>
  <si>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</si>
  <si>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</si>
  <si>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</si>
  <si>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</si>
  <si>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</si>
  <si>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</si>
  <si>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</si>
  <si>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</si>
  <si>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</si>
  <si>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</si>
  <si>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</si>
  <si>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</si>
  <si>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</si>
  <si>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</si>
  <si>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</si>
  <si>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</si>
  <si>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</si>
  <si>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</si>
  <si>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</si>
  <si>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</si>
  <si>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</si>
  <si>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</si>
  <si>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</si>
  <si>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</si>
  <si>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</si>
  <si>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</si>
  <si>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</si>
  <si>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</si>
  <si>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</si>
  <si>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</si>
  <si>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</si>
  <si>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</si>
  <si>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</si>
  <si>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</si>
  <si>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</si>
  <si>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</si>
  <si>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</si>
  <si>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</si>
  <si>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</si>
  <si>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</si>
  <si>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</si>
  <si>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</si>
  <si>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</si>
  <si>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</si>
  <si>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</si>
  <si>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</si>
  <si>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</si>
  <si>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</si>
  <si>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</si>
  <si>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</si>
  <si>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</si>
  <si>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</si>
  <si>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</si>
  <si>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</si>
  <si>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</si>
  <si>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</si>
  <si>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</si>
  <si>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</si>
  <si>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</si>
  <si>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</si>
  <si>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</si>
  <si>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</si>
  <si>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</si>
  <si>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</si>
  <si>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</si>
  <si>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</si>
  <si>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</si>
  <si>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</si>
  <si>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</si>
  <si>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</si>
  <si>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</si>
  <si>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</si>
  <si>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</si>
  <si>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</si>
  <si>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</si>
  <si>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</si>
  <si>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</si>
  <si>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</si>
  <si>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</si>
  <si>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</si>
  <si>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</si>
  <si>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</si>
  <si>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</si>
  <si>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</si>
  <si>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</si>
  <si>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</si>
  <si>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</si>
  <si>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</si>
  <si>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</si>
  <si>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</si>
  <si>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</si>
  <si>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</si>
  <si>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</si>
  <si>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</si>
  <si>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</si>
  <si>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</si>
  <si>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</si>
  <si>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</si>
  <si>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</si>
  <si>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</si>
  <si>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</si>
  <si>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</si>
  <si>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</si>
  <si>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</si>
  <si>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</si>
  <si>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</si>
  <si>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</si>
  <si>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</si>
  <si>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</si>
  <si>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</si>
  <si>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</si>
  <si>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</si>
  <si>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</si>
  <si>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</si>
  <si>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</si>
  <si>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</si>
  <si>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</si>
  <si>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</si>
  <si>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</si>
  <si>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</si>
  <si>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</si>
  <si>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</si>
  <si>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</si>
  <si>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</si>
  <si>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</si>
  <si>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</si>
  <si>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</si>
  <si>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</si>
  <si>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</si>
  <si>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</si>
  <si>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</si>
  <si>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</si>
  <si>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</si>
  <si>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</si>
  <si>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</si>
  <si>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</si>
  <si>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</si>
  <si>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</si>
  <si>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</si>
  <si>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</si>
  <si>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</si>
  <si>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</si>
  <si>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</si>
  <si>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</si>
  <si>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</si>
  <si>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</si>
  <si>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</si>
  <si>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</si>
  <si>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</si>
  <si>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</si>
  <si>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</si>
  <si>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</si>
  <si>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</si>
  <si>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</si>
  <si>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</si>
  <si>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</si>
  <si>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</si>
  <si>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</si>
  <si>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</si>
  <si>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</si>
  <si>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</si>
  <si>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</si>
  <si>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</si>
  <si>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</si>
  <si>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</si>
  <si>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</si>
  <si>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</si>
  <si>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</si>
  <si>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</si>
  <si>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</si>
  <si>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</si>
  <si>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</si>
  <si>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</si>
  <si>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</si>
  <si>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</si>
  <si>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</si>
  <si>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</si>
  <si>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</si>
  <si>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</si>
  <si>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</si>
  <si>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</si>
  <si>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</si>
  <si>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</si>
  <si>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</si>
  <si>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</si>
  <si>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</si>
  <si>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</si>
  <si>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</si>
  <si>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</si>
  <si>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</si>
  <si>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</si>
  <si>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</si>
  <si>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</si>
  <si>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</si>
  <si>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</si>
  <si>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</si>
  <si>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</si>
  <si>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</si>
  <si>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</si>
  <si>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</si>
  <si>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</si>
  <si>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</si>
  <si>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</si>
  <si>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</si>
  <si>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</si>
  <si>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</si>
  <si>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</si>
  <si>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</si>
  <si>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</si>
  <si>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</si>
  <si>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</si>
  <si>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</si>
  <si>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</si>
  <si>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</si>
  <si>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</si>
  <si>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</si>
  <si>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</si>
  <si>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</si>
  <si>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</si>
  <si>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</si>
  <si>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</si>
  <si>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</si>
  <si>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</si>
  <si>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</si>
  <si>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</si>
  <si>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</si>
  <si>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</si>
  <si>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</si>
  <si>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</si>
  <si>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</si>
  <si>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</si>
  <si>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</si>
  <si>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</si>
  <si>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</si>
  <si>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</si>
  <si>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</si>
  <si>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</si>
  <si>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</si>
  <si>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</si>
  <si>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</si>
  <si>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</si>
  <si>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</si>
  <si>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</si>
  <si>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</si>
  <si>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</si>
  <si>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</si>
  <si>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</si>
  <si>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</si>
  <si>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</si>
  <si>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</si>
  <si>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</si>
  <si>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</si>
  <si>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</si>
  <si>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</si>
  <si>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</si>
  <si>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</si>
  <si>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</si>
  <si>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</si>
  <si>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</si>
  <si>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</si>
  <si>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</si>
  <si>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</si>
  <si>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</si>
  <si>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</si>
  <si>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</si>
  <si>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</si>
  <si>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</si>
  <si>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</si>
  <si>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</si>
  <si>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</si>
  <si>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</si>
  <si>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</si>
  <si>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</si>
  <si>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</si>
  <si>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</si>
  <si>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</si>
  <si>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</si>
  <si>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</si>
  <si>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</si>
  <si>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</si>
  <si>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</si>
  <si>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</si>
  <si>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</si>
  <si>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</si>
  <si>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</si>
  <si>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</si>
  <si>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</si>
  <si>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</si>
  <si>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</si>
  <si>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</si>
  <si>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</si>
  <si>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</si>
  <si>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</si>
  <si>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</si>
  <si>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</si>
  <si>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</si>
  <si>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</si>
  <si>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</si>
  <si>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</si>
  <si>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</si>
  <si>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</si>
  <si>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</si>
  <si>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</si>
  <si>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</si>
  <si>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</si>
  <si>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</si>
  <si>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</si>
  <si>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</si>
  <si>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</si>
  <si>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</si>
  <si>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</si>
  <si>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</si>
  <si>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</si>
  <si>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</si>
  <si>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</si>
  <si>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</si>
  <si>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</si>
  <si>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</si>
  <si>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</si>
  <si>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</si>
  <si>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</si>
  <si>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</si>
  <si>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</si>
  <si>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</si>
  <si>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</si>
  <si>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</si>
  <si>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</si>
  <si>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</si>
  <si>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</si>
  <si>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</si>
  <si>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</si>
  <si>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</si>
  <si>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</si>
  <si>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</si>
  <si>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</si>
  <si>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</si>
  <si>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</si>
  <si>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</si>
  <si>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</si>
  <si>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</si>
  <si>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</si>
  <si>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</si>
  <si>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</si>
  <si>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</si>
  <si>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</si>
  <si>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</si>
  <si>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</si>
  <si>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</si>
  <si>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</si>
  <si>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</si>
  <si>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</si>
  <si>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</si>
  <si>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</si>
  <si>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</si>
  <si>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</si>
  <si>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</si>
  <si>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</si>
  <si>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</si>
  <si>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</si>
  <si>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</si>
  <si>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</si>
  <si>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</si>
  <si>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</si>
  <si>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</si>
  <si>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</si>
  <si>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</si>
  <si>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</si>
  <si>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</si>
  <si>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</si>
  <si>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</si>
  <si>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</si>
  <si>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</si>
  <si>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</si>
  <si>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</si>
  <si>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</si>
  <si>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</si>
  <si>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</si>
  <si>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</si>
  <si>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</si>
  <si>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</si>
  <si>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</si>
  <si>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</si>
  <si>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</si>
  <si>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</si>
  <si>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</si>
  <si>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</si>
  <si>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</si>
  <si>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</si>
  <si>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</si>
  <si>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</si>
  <si>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</si>
  <si>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</si>
  <si>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</si>
  <si>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</si>
  <si>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</si>
  <si>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</si>
  <si>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</si>
  <si>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</si>
  <si>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</si>
  <si>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</si>
  <si>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</si>
  <si>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</si>
  <si>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</si>
  <si>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</si>
  <si>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</si>
  <si>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</si>
  <si>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</si>
  <si>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</si>
  <si>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</si>
  <si>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</si>
  <si>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</si>
  <si>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</si>
  <si>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</si>
  <si>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</si>
  <si>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</si>
  <si>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</si>
  <si>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</si>
  <si>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</si>
  <si>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</si>
  <si>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</si>
  <si>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</si>
  <si>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</si>
  <si>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</si>
  <si>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</si>
  <si>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</si>
  <si>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</si>
  <si>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</si>
  <si>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</si>
  <si>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</si>
  <si>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</si>
  <si>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</si>
  <si>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</si>
  <si>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</si>
  <si>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</si>
  <si>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</si>
  <si>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</si>
  <si>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</si>
  <si>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</si>
  <si>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</si>
  <si>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</si>
  <si>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</si>
  <si>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</si>
  <si>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</si>
  <si>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</si>
  <si>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</si>
  <si>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</si>
  <si>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</si>
  <si>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</si>
  <si>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</si>
  <si>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</si>
  <si>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</si>
  <si>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</si>
  <si>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</si>
  <si>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</si>
  <si>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</si>
  <si>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</si>
  <si>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</si>
  <si>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</si>
  <si>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</si>
  <si>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</si>
  <si>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</si>
  <si>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</si>
  <si>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</si>
  <si>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</si>
  <si>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</si>
  <si>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</si>
  <si>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</si>
  <si>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</si>
  <si>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</si>
  <si>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</si>
  <si>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</si>
  <si>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</si>
  <si>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</si>
  <si>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</si>
  <si>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</si>
  <si>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</si>
  <si>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</si>
  <si>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</si>
  <si>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</si>
  <si>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</si>
  <si>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</si>
  <si>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</si>
  <si>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</si>
  <si>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</si>
  <si>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</si>
  <si>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</si>
  <si>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</si>
  <si>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</si>
  <si>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</si>
  <si>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</si>
  <si>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</si>
  <si>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</si>
  <si>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</si>
  <si>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</si>
  <si>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</si>
  <si>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</si>
  <si>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</si>
  <si>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</si>
  <si>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</si>
  <si>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</si>
  <si>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</si>
  <si>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</si>
  <si>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</si>
  <si>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</si>
  <si>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</si>
  <si>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</si>
  <si>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</si>
  <si>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</si>
  <si>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</si>
  <si>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</si>
  <si>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</si>
  <si>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</si>
  <si>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</si>
  <si>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</si>
  <si>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</si>
  <si>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</si>
  <si>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</si>
  <si>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</si>
  <si>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</si>
  <si>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</si>
  <si>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</si>
  <si>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</si>
  <si>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</si>
  <si>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</si>
  <si>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</si>
  <si>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</si>
  <si>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</si>
  <si>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</si>
  <si>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</si>
  <si>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</si>
  <si>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</si>
  <si>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</si>
  <si>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</si>
  <si>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</si>
  <si>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</si>
  <si>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</si>
  <si>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</si>
  <si>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</si>
  <si>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</si>
  <si>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</si>
  <si>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</si>
  <si>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</si>
  <si>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</si>
  <si>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</si>
  <si>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</si>
  <si>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</si>
  <si>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</si>
  <si>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</si>
  <si>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</si>
  <si>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</si>
  <si>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</si>
  <si>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</si>
  <si>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</si>
  <si>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</si>
  <si>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</si>
  <si>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</si>
  <si>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</si>
  <si>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</si>
  <si>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</si>
  <si>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</si>
  <si>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</si>
  <si>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</si>
  <si>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</si>
  <si>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</si>
  <si>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</si>
  <si>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</si>
  <si>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</si>
  <si>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</si>
  <si>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</si>
  <si>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</si>
  <si>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</si>
  <si>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</si>
  <si>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</si>
  <si>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</si>
  <si>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</si>
  <si>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</si>
  <si>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</si>
  <si>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</si>
  <si>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</si>
  <si>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</si>
  <si>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</si>
  <si>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</si>
  <si>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</si>
  <si>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</si>
  <si>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</si>
  <si>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</si>
  <si>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</si>
  <si>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</si>
  <si>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</si>
  <si>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</si>
  <si>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</si>
  <si>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</si>
  <si>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</si>
  <si>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</si>
  <si>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</si>
  <si>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</si>
  <si>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</si>
  <si>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</si>
  <si>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</si>
  <si>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</si>
  <si>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</si>
  <si>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</si>
  <si>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</si>
  <si>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</si>
  <si>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</si>
  <si>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</si>
  <si>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</si>
  <si>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</si>
  <si>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</si>
  <si>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</si>
  <si>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</si>
  <si>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</si>
  <si>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</si>
  <si>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</si>
  <si>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</si>
  <si>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</si>
  <si>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</si>
  <si>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</si>
  <si>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</si>
  <si>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</si>
  <si>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</si>
  <si>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</si>
  <si>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</si>
  <si>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</si>
  <si>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</si>
  <si>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</si>
  <si>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</si>
  <si>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</si>
  <si>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</si>
  <si>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</si>
  <si>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</si>
  <si>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</si>
  <si>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</si>
  <si>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</si>
  <si>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</si>
  <si>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</si>
  <si>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</si>
  <si>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</si>
  <si>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</si>
  <si>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</si>
  <si>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</si>
  <si>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</si>
  <si>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</si>
  <si>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</si>
  <si>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</si>
  <si>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</si>
  <si>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</si>
  <si>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</si>
  <si>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</si>
  <si>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</si>
  <si>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</si>
  <si>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</si>
  <si>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</si>
  <si>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</si>
  <si>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</si>
  <si>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</si>
  <si>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</si>
  <si>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</si>
  <si>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</si>
  <si>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</si>
  <si>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</si>
  <si>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</si>
  <si>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</si>
  <si>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</si>
  <si>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</si>
  <si>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</si>
  <si>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</si>
  <si>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</si>
  <si>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</si>
  <si>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</si>
  <si>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</si>
  <si>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</si>
  <si>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</si>
  <si>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</si>
  <si>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</si>
  <si>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</si>
  <si>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</si>
  <si>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</si>
  <si>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</si>
  <si>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</si>
  <si>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</si>
  <si>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</si>
  <si>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</si>
  <si>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</si>
  <si>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</si>
  <si>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</si>
  <si>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</si>
  <si>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</si>
  <si>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</si>
  <si>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</si>
  <si>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</si>
  <si>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</si>
  <si>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</si>
  <si>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</si>
  <si>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</si>
  <si>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</si>
  <si>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</si>
  <si>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</si>
  <si>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</si>
  <si>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</si>
  <si>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</si>
  <si>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</si>
  <si>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</si>
  <si>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</si>
  <si>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</si>
  <si>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</si>
  <si>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</si>
  <si>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</si>
  <si>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</si>
  <si>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</si>
  <si>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</si>
  <si>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</si>
  <si>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</si>
  <si>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</si>
  <si>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</si>
  <si>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</si>
  <si>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</si>
  <si>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</si>
  <si>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</si>
  <si>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</si>
  <si>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</si>
  <si>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</si>
  <si>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</si>
  <si>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</si>
  <si>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</si>
  <si>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</si>
  <si>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</si>
  <si>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</si>
  <si>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</si>
  <si>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</si>
  <si>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</si>
  <si>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</si>
  <si>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</si>
  <si>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</si>
  <si>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</si>
  <si>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</si>
  <si>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</si>
  <si>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</si>
  <si>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</si>
  <si>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</si>
  <si>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</si>
  <si>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</si>
  <si>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</si>
  <si>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</si>
  <si>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</si>
  <si>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</si>
  <si>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</si>
  <si>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</si>
  <si>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</si>
  <si>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</si>
  <si>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</si>
  <si>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</si>
  <si>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</si>
  <si>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</si>
  <si>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</si>
  <si>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</si>
  <si>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</si>
  <si>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</si>
  <si>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</si>
  <si>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</si>
  <si>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</si>
  <si>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</si>
  <si>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</si>
  <si>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</si>
  <si>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</si>
  <si>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</si>
  <si>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</si>
  <si>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</si>
  <si>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</si>
  <si>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</si>
  <si>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</si>
  <si>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</si>
  <si>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</si>
  <si>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</si>
  <si>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</si>
  <si>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</si>
  <si>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</si>
  <si>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</si>
  <si>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</si>
  <si>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</si>
  <si>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</si>
  <si>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</si>
  <si>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</si>
  <si>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</si>
  <si>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</si>
  <si>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</si>
  <si>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</si>
  <si>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</si>
  <si>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</si>
  <si>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</si>
  <si>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</si>
  <si>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</si>
  <si>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</si>
  <si>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</si>
  <si>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</si>
  <si>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</si>
  <si>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</si>
  <si>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</si>
  <si>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</si>
  <si>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</si>
  <si>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</si>
  <si>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</si>
  <si>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</si>
  <si>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</si>
  <si>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</si>
  <si>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</si>
  <si>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</si>
  <si>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</si>
  <si>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</si>
  <si>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</si>
  <si>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</si>
  <si>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</si>
  <si>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</si>
  <si>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</si>
  <si>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</si>
  <si>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</si>
  <si>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</si>
  <si>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</si>
  <si>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</si>
  <si>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</si>
  <si>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</si>
  <si>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</si>
  <si>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</si>
  <si>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</si>
  <si>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</si>
  <si>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</si>
  <si>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</si>
  <si>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</si>
  <si>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</si>
  <si>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</si>
  <si>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</si>
  <si>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</si>
  <si>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</si>
  <si>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</si>
  <si>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</si>
  <si>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</si>
  <si>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</si>
  <si>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</si>
  <si>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</si>
  <si>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</si>
  <si>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</si>
  <si>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</si>
  <si>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</si>
  <si>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</si>
  <si>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</si>
  <si>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</si>
  <si>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</si>
  <si>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</si>
  <si>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</si>
  <si>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</si>
  <si>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</si>
  <si>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</si>
  <si>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</si>
  <si>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</si>
  <si>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</si>
  <si>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</si>
  <si>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</si>
  <si>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</si>
  <si>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</si>
  <si>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</si>
  <si>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</si>
  <si>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</si>
  <si>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</si>
  <si>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</si>
  <si>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</si>
  <si>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</si>
  <si>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</si>
  <si>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</si>
  <si>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</si>
  <si>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</si>
  <si>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</si>
  <si>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</si>
  <si>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</si>
  <si>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</si>
  <si>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</si>
  <si>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</si>
  <si>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</si>
  <si>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</si>
  <si>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</si>
  <si>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</si>
  <si>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</si>
  <si>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</si>
  <si>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</si>
  <si>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</si>
  <si>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</si>
  <si>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</si>
  <si>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</si>
  <si>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</si>
  <si>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</si>
  <si>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</si>
  <si>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</si>
  <si>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</si>
  <si>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</si>
  <si>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</si>
  <si>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</si>
  <si>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</si>
  <si>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</si>
  <si>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</si>
  <si>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</si>
  <si>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</si>
  <si>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</si>
  <si>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</si>
  <si>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</si>
  <si>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</si>
  <si>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</si>
  <si>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</si>
  <si>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</si>
  <si>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</si>
  <si>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</si>
  <si>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</si>
  <si>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</si>
  <si>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</si>
  <si>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</si>
  <si>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</si>
  <si>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</si>
  <si>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</si>
  <si>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</si>
  <si>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</si>
  <si>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</si>
  <si>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</si>
  <si>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</si>
  <si>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</si>
  <si>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</si>
  <si>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</si>
  <si>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</si>
  <si>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</si>
  <si>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</si>
  <si>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</si>
  <si>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</si>
  <si>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</si>
  <si>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</si>
  <si>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</si>
  <si>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</si>
  <si>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</si>
  <si>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</si>
  <si>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</si>
  <si>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</si>
  <si>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</si>
  <si>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</si>
  <si>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</si>
  <si>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</si>
  <si>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</si>
  <si>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</si>
  <si>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</si>
  <si>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</si>
  <si>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</si>
  <si>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</si>
  <si>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</si>
  <si>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</si>
  <si>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</si>
  <si>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</si>
  <si>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</si>
  <si>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</si>
  <si>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</si>
  <si>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</si>
  <si>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</si>
  <si>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</si>
  <si>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</si>
  <si>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</si>
  <si>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</si>
  <si>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</si>
  <si>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</si>
  <si>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</si>
  <si>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</si>
  <si>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</si>
  <si>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</si>
  <si>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</si>
  <si>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</si>
  <si>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</si>
  <si>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</si>
  <si>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</si>
  <si>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</si>
  <si>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</si>
  <si>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</si>
  <si>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</si>
  <si>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</si>
  <si>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</si>
  <si>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</si>
  <si>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</si>
  <si>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</si>
  <si>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</si>
  <si>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</si>
  <si>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</si>
  <si>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</si>
  <si>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</si>
  <si>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</si>
  <si>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</si>
  <si>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</si>
  <si>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</si>
  <si>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</si>
  <si>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</si>
  <si>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</si>
  <si>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</si>
  <si>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</si>
  <si>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</si>
  <si>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</si>
  <si>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</si>
  <si>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</si>
  <si>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</si>
  <si>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</si>
  <si>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</si>
  <si>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</si>
  <si>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</si>
  <si>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</si>
  <si>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</si>
  <si>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</si>
  <si>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</si>
  <si>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</si>
  <si>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</si>
  <si>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</si>
  <si>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</si>
  <si>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</si>
  <si>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</si>
  <si>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</si>
  <si>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</si>
  <si>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</si>
  <si>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</si>
  <si>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</si>
  <si>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</si>
  <si>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</si>
  <si>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</si>
  <si>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</si>
  <si>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</si>
  <si>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</si>
  <si>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</si>
  <si>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</si>
  <si>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</si>
  <si>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</si>
  <si>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</si>
  <si>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</si>
  <si>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</si>
  <si>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</si>
  <si>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</si>
  <si>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</si>
  <si>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</si>
  <si>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</si>
  <si>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</si>
  <si>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</si>
  <si>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</si>
  <si>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</si>
  <si>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</si>
  <si>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</si>
  <si>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</si>
  <si>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</si>
  <si>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</si>
  <si>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</si>
  <si>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</si>
  <si>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</si>
  <si>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</si>
  <si>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</si>
  <si>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</si>
  <si>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</si>
  <si>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</si>
  <si>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</si>
  <si>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</si>
  <si>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</si>
  <si>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</si>
  <si>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</si>
  <si>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</si>
  <si>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</si>
  <si>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</si>
  <si>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</si>
  <si>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</si>
  <si>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</si>
  <si>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</si>
  <si>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</si>
  <si>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</si>
  <si>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</si>
  <si>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</si>
  <si>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</si>
  <si>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</si>
  <si>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</si>
  <si>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</si>
  <si>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</si>
  <si>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</si>
  <si>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</si>
  <si>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</si>
  <si>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</si>
  <si>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</si>
  <si>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</si>
  <si>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</si>
  <si>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</si>
  <si>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</si>
  <si>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</si>
  <si>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</si>
  <si>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</si>
  <si>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</si>
  <si>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</si>
  <si>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</si>
  <si>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</si>
  <si>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</si>
  <si>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</si>
  <si>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</si>
  <si>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</si>
  <si>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</si>
  <si>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</si>
  <si>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</si>
  <si>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</si>
  <si>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</si>
  <si>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</si>
  <si>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</si>
  <si>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</si>
  <si>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</si>
  <si>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</si>
  <si>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</si>
  <si>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</si>
  <si>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</si>
  <si>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</si>
  <si>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</si>
  <si>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</si>
  <si>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</si>
  <si>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</si>
  <si>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</si>
  <si>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</si>
  <si>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</si>
  <si>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</si>
  <si>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</si>
  <si>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</si>
  <si>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</si>
  <si>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</si>
  <si>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</si>
  <si>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</si>
  <si>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</si>
  <si>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</si>
  <si>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</si>
  <si>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</si>
  <si>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</si>
  <si>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</si>
  <si>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</si>
  <si>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</si>
  <si>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</si>
  <si>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</si>
  <si>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</si>
  <si>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</si>
  <si>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</si>
  <si>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</si>
  <si>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</si>
  <si>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</si>
  <si>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</si>
  <si>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</si>
  <si>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</si>
  <si>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</si>
  <si>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</si>
  <si>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</si>
  <si>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</si>
  <si>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</si>
  <si>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</si>
  <si>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</si>
  <si>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</si>
  <si>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</si>
  <si>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</si>
  <si>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</si>
  <si>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</si>
  <si>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</si>
  <si>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</si>
  <si>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</si>
  <si>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</si>
  <si>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</si>
  <si>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</si>
  <si>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</si>
  <si>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</si>
  <si>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</si>
  <si>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</si>
  <si>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</si>
  <si>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</si>
  <si>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</si>
  <si>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</si>
  <si>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</si>
  <si>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</si>
  <si>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</si>
  <si>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</si>
  <si>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</si>
  <si>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</si>
  <si>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</si>
  <si>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</si>
  <si>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</si>
  <si>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</si>
  <si>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</si>
  <si>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</si>
  <si>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</si>
  <si>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</si>
  <si>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</si>
  <si>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</si>
  <si>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</si>
  <si>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</si>
  <si>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</si>
  <si>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</si>
  <si>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</si>
  <si>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</si>
  <si>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</si>
  <si>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</si>
  <si>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</si>
  <si>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</si>
  <si>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</si>
  <si>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</si>
  <si>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</si>
  <si>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</si>
  <si>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</si>
  <si>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</si>
  <si>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</si>
  <si>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</si>
  <si>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</si>
  <si>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</si>
  <si>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</si>
  <si>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</si>
  <si>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</si>
  <si>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</si>
  <si>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</si>
  <si>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</si>
  <si>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</si>
  <si>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</si>
  <si>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</si>
  <si>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</si>
  <si>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</si>
  <si>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</si>
  <si>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</si>
  <si>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</si>
  <si>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</si>
  <si>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</si>
  <si>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</si>
  <si>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</si>
  <si>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</si>
  <si>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</si>
  <si>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</si>
  <si>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</si>
  <si>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</si>
  <si>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</si>
  <si>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</si>
  <si>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</si>
  <si>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</si>
  <si>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</si>
  <si>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</si>
  <si>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</si>
  <si>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</si>
  <si>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</si>
  <si>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</si>
  <si>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</si>
  <si>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</si>
  <si>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</si>
  <si>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</si>
  <si>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</si>
  <si>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</si>
  <si>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</si>
  <si>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</si>
  <si>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</si>
  <si>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</si>
  <si>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</si>
  <si>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</si>
  <si>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</si>
  <si>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</si>
  <si>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</si>
  <si>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</si>
  <si>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</si>
  <si>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</si>
  <si>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</si>
  <si>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</si>
  <si>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</si>
  <si>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</si>
  <si>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</si>
  <si>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</si>
  <si>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</si>
  <si>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</si>
  <si>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</si>
  <si>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</si>
  <si>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</si>
  <si>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</si>
  <si>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</si>
  <si>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</si>
  <si>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</si>
  <si>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</si>
  <si>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</si>
  <si>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</si>
  <si>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</si>
  <si>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</si>
  <si>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</si>
  <si>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</si>
  <si>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</si>
  <si>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</si>
  <si>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</si>
  <si>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</si>
  <si>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</si>
  <si>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</si>
  <si>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</si>
  <si>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</si>
  <si>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</si>
  <si>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</si>
  <si>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</si>
  <si>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</si>
  <si>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</si>
  <si>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</si>
  <si>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</si>
  <si>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</si>
  <si>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</si>
  <si>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</si>
  <si>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</si>
  <si>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</si>
  <si>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</si>
  <si>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</si>
  <si>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</si>
  <si>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</si>
  <si>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</si>
  <si>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</si>
  <si>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</si>
  <si>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</si>
  <si>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</si>
  <si>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</si>
  <si>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</si>
  <si>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</si>
  <si>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</si>
  <si>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</si>
  <si>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</si>
  <si>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</si>
  <si>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</si>
  <si>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</si>
  <si>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</si>
  <si>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</si>
  <si>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</si>
  <si>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</si>
  <si>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</si>
  <si>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</si>
  <si>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</si>
  <si>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</si>
  <si>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</si>
  <si>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</si>
  <si>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</si>
  <si>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</si>
  <si>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</si>
  <si>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</si>
  <si>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</si>
  <si>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</si>
  <si>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</si>
  <si>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</si>
  <si>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</si>
  <si>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</si>
  <si>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</si>
  <si>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</si>
  <si>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</si>
  <si>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</si>
  <si>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</si>
  <si>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</si>
  <si>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</si>
  <si>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</si>
  <si>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</si>
  <si>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</si>
  <si>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</si>
  <si>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</si>
  <si>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</si>
  <si>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</si>
  <si>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</si>
  <si>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</si>
  <si>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</si>
  <si>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</si>
  <si>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</si>
  <si>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</si>
  <si>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</si>
  <si>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</si>
  <si>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</si>
  <si>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</si>
  <si>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</si>
  <si>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</si>
  <si>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</si>
  <si>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</si>
  <si>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</si>
  <si>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</si>
  <si>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</si>
  <si>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</si>
  <si>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</si>
  <si>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</si>
  <si>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</si>
  <si>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</si>
  <si>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</si>
  <si>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</si>
  <si>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</si>
  <si>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</si>
  <si>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</si>
  <si>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</si>
  <si>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</si>
  <si>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</si>
  <si>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</si>
  <si>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</si>
  <si>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</si>
  <si>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</si>
  <si>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</si>
  <si>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</si>
  <si>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</si>
  <si>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</si>
  <si>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</si>
  <si>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</si>
  <si>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</si>
  <si>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</si>
  <si>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</si>
  <si>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</si>
  <si>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</si>
  <si>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</si>
  <si>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</si>
  <si>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</si>
  <si>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</si>
  <si>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</si>
  <si>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</si>
  <si>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</si>
  <si>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</si>
  <si>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</si>
  <si>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</si>
  <si>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</si>
  <si>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</si>
  <si>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</si>
  <si>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</si>
  <si>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</si>
  <si>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</si>
  <si>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</si>
  <si>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</si>
  <si>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</si>
  <si>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</si>
  <si>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</si>
  <si>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</si>
  <si>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</si>
  <si>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</si>
  <si>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</si>
  <si>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</si>
  <si>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</si>
  <si>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</si>
  <si>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</si>
  <si>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</si>
  <si>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</si>
  <si>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</si>
  <si>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</si>
  <si>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</si>
  <si>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</si>
  <si>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</si>
  <si>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</si>
  <si>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</si>
  <si>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</si>
  <si>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</si>
  <si>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</si>
  <si>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</si>
  <si>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</si>
  <si>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</si>
  <si>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</si>
  <si>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</si>
  <si>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</si>
  <si>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</si>
  <si>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</si>
  <si>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</si>
  <si>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</si>
  <si>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</si>
  <si>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</si>
  <si>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</si>
  <si>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</si>
  <si>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</si>
  <si>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</si>
  <si>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</si>
  <si>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</si>
  <si>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</si>
  <si>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</si>
  <si>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</si>
  <si>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</si>
  <si>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</si>
  <si>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</si>
  <si>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</si>
  <si>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</si>
  <si>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</si>
  <si>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</si>
  <si>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</si>
  <si>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</si>
  <si>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</si>
  <si>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</si>
  <si>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</si>
  <si>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</si>
  <si>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</si>
  <si>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</si>
  <si>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</si>
  <si>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</si>
  <si>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</si>
  <si>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</si>
  <si>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</si>
  <si>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</si>
  <si>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</si>
  <si>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</si>
  <si>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</si>
  <si>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</si>
  <si>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</si>
  <si>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</si>
  <si>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</si>
  <si>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</si>
  <si>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</si>
  <si>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</si>
  <si>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</si>
  <si>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</si>
  <si>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</si>
  <si>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</si>
  <si>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</si>
  <si>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</si>
  <si>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</si>
  <si>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</si>
  <si>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</si>
  <si>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</si>
  <si>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</si>
  <si>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</si>
  <si>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</si>
  <si>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</si>
  <si>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</si>
  <si>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</si>
  <si>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</si>
  <si>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</si>
  <si>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</si>
  <si>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</si>
  <si>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</si>
  <si>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</si>
  <si>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</si>
  <si>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</si>
  <si>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</si>
  <si>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</si>
  <si>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</si>
  <si>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</si>
  <si>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</si>
  <si>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</si>
  <si>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</si>
  <si>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</si>
  <si>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</si>
  <si>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</si>
  <si>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</si>
  <si>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</si>
  <si>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</si>
  <si>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</si>
  <si>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</si>
  <si>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</si>
  <si>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</si>
  <si>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</si>
  <si>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</si>
  <si>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</si>
  <si>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</si>
  <si>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</si>
  <si>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</si>
  <si>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</si>
  <si>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</si>
  <si>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</si>
  <si>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</si>
  <si>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</si>
  <si>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</si>
  <si>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</si>
  <si>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</si>
  <si>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</si>
  <si>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</si>
  <si>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</si>
  <si>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</si>
  <si>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</si>
  <si>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</si>
  <si>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</si>
  <si>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</si>
  <si>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</si>
  <si>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</si>
  <si>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</si>
  <si>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</si>
  <si>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</si>
  <si>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</si>
  <si>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</si>
  <si>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</si>
  <si>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</si>
  <si>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</si>
  <si>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</si>
  <si>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</si>
  <si>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</si>
  <si>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</si>
  <si>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</si>
  <si>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</si>
  <si>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</si>
  <si>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</si>
  <si>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</si>
  <si>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</si>
  <si>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</si>
  <si>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</si>
  <si>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</si>
  <si>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</si>
  <si>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</si>
  <si>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</si>
  <si>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</si>
  <si>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</si>
  <si>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</si>
  <si>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</si>
  <si>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</si>
  <si>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</si>
  <si>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</si>
  <si>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</si>
  <si>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</si>
  <si>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</si>
  <si>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</si>
  <si>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</si>
  <si>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</si>
  <si>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</si>
  <si>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</si>
  <si>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</si>
  <si>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</si>
  <si>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</si>
  <si>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</si>
  <si>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</si>
  <si>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</si>
  <si>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</si>
  <si>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</si>
  <si>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</si>
  <si>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</si>
  <si>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</si>
  <si>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</si>
  <si>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</si>
  <si>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</si>
  <si>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</si>
  <si>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</si>
  <si>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</si>
  <si>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</si>
  <si>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</si>
  <si>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</si>
  <si>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</si>
  <si>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</si>
  <si>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</si>
  <si>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</si>
  <si>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</si>
  <si>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</si>
  <si>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</si>
  <si>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</si>
  <si>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</si>
  <si>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</si>
  <si>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</si>
  <si>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</si>
  <si>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</si>
  <si>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</si>
  <si>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</si>
  <si>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</si>
  <si>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</si>
  <si>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</si>
  <si>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</si>
  <si>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</si>
  <si>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</si>
  <si>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</si>
  <si>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</si>
  <si>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</si>
  <si>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</si>
  <si>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</si>
  <si>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</si>
  <si>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</si>
  <si>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</si>
  <si>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</si>
  <si>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</si>
  <si>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</si>
  <si>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</si>
  <si>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</si>
  <si>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</si>
  <si>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</si>
  <si>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</si>
  <si>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</si>
  <si>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</si>
  <si>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</si>
  <si>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</si>
  <si>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</si>
  <si>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</si>
  <si>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</si>
  <si>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</si>
  <si>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</si>
  <si>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</si>
  <si>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</si>
  <si>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</si>
  <si>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</si>
  <si>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</si>
  <si>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</si>
  <si>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</si>
  <si>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</si>
  <si>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</si>
  <si>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</si>
  <si>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</si>
  <si>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</si>
  <si>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</si>
  <si>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</si>
  <si>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</si>
  <si>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</si>
  <si>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</si>
  <si>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</si>
  <si>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</si>
  <si>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</si>
  <si>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</si>
  <si>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</si>
  <si>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</si>
  <si>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</si>
  <si>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</si>
  <si>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</si>
  <si>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</si>
  <si>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</si>
  <si>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</si>
  <si>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</si>
  <si>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</si>
  <si>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</si>
  <si>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</si>
  <si>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</si>
  <si>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</si>
  <si>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</si>
  <si>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</si>
  <si>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</si>
  <si>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</si>
  <si>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</si>
  <si>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</si>
  <si>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</si>
  <si>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</si>
  <si>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</si>
  <si>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</si>
  <si>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</si>
  <si>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</si>
  <si>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</si>
  <si>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</si>
  <si>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</si>
  <si>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</si>
  <si>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</si>
  <si>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</si>
  <si>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</si>
  <si>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</si>
  <si>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</si>
  <si>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</si>
  <si>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</si>
  <si>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</si>
  <si>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</si>
  <si>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</si>
  <si>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</si>
  <si>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</si>
  <si>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</si>
  <si>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</si>
  <si>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</si>
  <si>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</si>
  <si>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</si>
  <si>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</si>
  <si>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</si>
  <si>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</si>
  <si>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</si>
  <si>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</si>
  <si>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</si>
  <si>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</si>
  <si>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</si>
  <si>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</si>
  <si>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</si>
  <si>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</si>
  <si>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</si>
  <si>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</si>
  <si>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</si>
  <si>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</si>
  <si>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</si>
  <si>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</si>
  <si>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</si>
  <si>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</si>
  <si>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</si>
  <si>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</si>
  <si>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</si>
  <si>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</si>
  <si>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</si>
  <si>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</si>
  <si>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</si>
  <si>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</si>
  <si>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</si>
  <si>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</si>
  <si>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</si>
  <si>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</si>
  <si>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</si>
  <si>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</si>
  <si>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</si>
  <si>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</si>
  <si>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</si>
  <si>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</si>
  <si>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</si>
  <si>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</si>
  <si>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</si>
  <si>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</si>
  <si>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</si>
  <si>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</si>
  <si>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</si>
  <si>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</si>
  <si>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</si>
  <si>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</si>
  <si>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</si>
  <si>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</si>
  <si>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</si>
  <si>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</si>
  <si>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</si>
  <si>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</si>
  <si>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</si>
  <si>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</si>
  <si>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</si>
  <si>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</si>
  <si>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</si>
  <si>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</si>
  <si>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</si>
  <si>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</si>
  <si>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</si>
  <si>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</si>
  <si>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</si>
  <si>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</si>
  <si>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</si>
  <si>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</si>
  <si>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</si>
  <si>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</si>
  <si>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</si>
  <si>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</si>
  <si>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</si>
  <si>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</si>
  <si>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</si>
  <si>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</si>
  <si>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</si>
  <si>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</si>
  <si>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</si>
  <si>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</si>
  <si>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</si>
  <si>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</si>
  <si>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</si>
  <si>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</si>
  <si>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</si>
  <si>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</si>
  <si>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</si>
  <si>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</si>
  <si>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</si>
  <si>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</si>
  <si>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</si>
  <si>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</si>
  <si>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</si>
  <si>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</si>
  <si>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</si>
  <si>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</si>
  <si>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</si>
  <si>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</si>
  <si>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</si>
  <si>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</si>
  <si>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</si>
  <si>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</si>
  <si>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</si>
  <si>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</si>
  <si>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</si>
  <si>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</si>
  <si>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</si>
  <si>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</si>
  <si>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</si>
  <si>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</si>
  <si>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</si>
  <si>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</si>
  <si>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</si>
  <si>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</si>
  <si>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</si>
  <si>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</si>
  <si>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</si>
  <si>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</si>
  <si>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</si>
  <si>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</si>
  <si>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</si>
  <si>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</si>
  <si>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</si>
  <si>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</si>
  <si>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</si>
  <si>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</si>
  <si>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</si>
  <si>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</si>
  <si>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</si>
  <si>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</si>
  <si>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</si>
  <si>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</si>
  <si>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</si>
  <si>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</si>
  <si>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</si>
  <si>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</si>
  <si>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</si>
  <si>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</si>
  <si>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</si>
  <si>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</si>
  <si>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</si>
  <si>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</si>
  <si>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</si>
  <si>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</si>
  <si>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</si>
  <si>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</si>
  <si>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</si>
  <si>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</si>
  <si>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</si>
  <si>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</si>
  <si>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</si>
  <si>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</si>
  <si>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</si>
  <si>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</si>
  <si>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</si>
  <si>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</si>
  <si>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</si>
  <si>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</si>
  <si>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</si>
  <si>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</si>
  <si>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</si>
  <si>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</si>
  <si>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</si>
  <si>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</si>
  <si>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</si>
  <si>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</si>
  <si>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</si>
  <si>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</si>
  <si>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</si>
  <si>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</si>
  <si>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</si>
  <si>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</si>
  <si>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</si>
  <si>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</si>
  <si>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</si>
  <si>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</si>
  <si>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</si>
  <si>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</si>
  <si>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</si>
  <si>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</si>
  <si>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</si>
  <si>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</si>
  <si>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</si>
  <si>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</si>
  <si>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</si>
  <si>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</si>
  <si>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</si>
  <si>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</si>
  <si>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</si>
  <si>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</si>
  <si>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</si>
  <si>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</si>
  <si>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</si>
  <si>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</si>
  <si>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</si>
  <si>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</si>
  <si>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</si>
  <si>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</si>
  <si>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</si>
  <si>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</si>
  <si>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</si>
  <si>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</si>
  <si>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</si>
  <si>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</si>
  <si>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</si>
  <si>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</si>
  <si>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</si>
  <si>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</si>
  <si>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</si>
  <si>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</si>
  <si>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</si>
  <si>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</si>
  <si>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</si>
  <si>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</si>
  <si>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</si>
  <si>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</si>
  <si>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</si>
  <si>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</si>
  <si>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</si>
  <si>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</si>
  <si>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</si>
  <si>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</si>
  <si>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</si>
  <si>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</si>
  <si>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</si>
  <si>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</si>
  <si>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</si>
  <si>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</si>
  <si>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</si>
  <si>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</si>
  <si>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</si>
  <si>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</si>
  <si>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</si>
  <si>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</si>
  <si>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</si>
  <si>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</si>
  <si>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</si>
  <si>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</si>
  <si>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</si>
  <si>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</si>
  <si>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</si>
  <si>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</si>
  <si>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</si>
  <si>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</si>
  <si>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</si>
  <si>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</si>
  <si>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</si>
  <si>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</si>
  <si>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</si>
  <si>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</si>
  <si>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</si>
  <si>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</si>
  <si>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</si>
  <si>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</si>
  <si>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</si>
  <si>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</si>
  <si>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</si>
  <si>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</si>
  <si>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</si>
  <si>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</si>
  <si>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</si>
  <si>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</si>
  <si>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</si>
  <si>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</si>
  <si>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</si>
  <si>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</si>
  <si>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</si>
  <si>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</si>
  <si>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</si>
  <si>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</si>
  <si>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</si>
  <si>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</si>
  <si>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</si>
  <si>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</si>
  <si>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</si>
  <si>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</si>
  <si>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</si>
  <si>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</si>
  <si>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</si>
  <si>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</si>
  <si>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</si>
  <si>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</si>
  <si>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</si>
  <si>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</si>
  <si>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</si>
  <si>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</si>
  <si>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</si>
  <si>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</si>
  <si>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</si>
  <si>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</si>
  <si>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</si>
  <si>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</si>
  <si>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</si>
  <si>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</si>
  <si>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</si>
  <si>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</si>
  <si>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</si>
  <si>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</si>
  <si>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</si>
  <si>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</si>
  <si>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</si>
  <si>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</si>
  <si>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</si>
  <si>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</si>
  <si>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</si>
  <si>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</si>
  <si>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</si>
  <si>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</si>
  <si>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</si>
  <si>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</si>
  <si>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</si>
  <si>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</si>
  <si>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</si>
  <si>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</si>
  <si>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</si>
  <si>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</si>
  <si>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</si>
  <si>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</si>
  <si>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</si>
  <si>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</si>
  <si>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</si>
  <si>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</si>
  <si>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</si>
  <si>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</si>
  <si>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</si>
  <si>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</si>
  <si>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</si>
  <si>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</si>
  <si>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</si>
  <si>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</si>
  <si>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</si>
  <si>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</si>
  <si>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</si>
  <si>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</si>
  <si>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</si>
  <si>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</si>
  <si>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</si>
  <si>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</si>
  <si>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</si>
  <si>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</si>
  <si>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</si>
  <si>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</si>
  <si>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</si>
  <si>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</si>
  <si>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</si>
  <si>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</si>
  <si>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</si>
  <si>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</si>
  <si>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</si>
  <si>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</si>
  <si>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</si>
  <si>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</si>
  <si>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</si>
  <si>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</si>
  <si>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</si>
  <si>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</si>
  <si>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</si>
  <si>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</si>
  <si>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</si>
  <si>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</si>
  <si>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</si>
  <si>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</si>
  <si>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</si>
  <si>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</si>
  <si>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</si>
  <si>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</si>
  <si>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</si>
  <si>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</si>
  <si>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</si>
  <si>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</si>
  <si>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</si>
  <si>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</si>
  <si>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</si>
  <si>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</si>
  <si>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</si>
  <si>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</si>
  <si>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</si>
  <si>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</si>
  <si>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</si>
  <si>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</si>
  <si>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</si>
  <si>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</si>
  <si>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</si>
  <si>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</si>
  <si>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</si>
  <si>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</si>
  <si>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</si>
  <si>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</si>
  <si>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</si>
  <si>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</si>
  <si>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</si>
  <si>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</si>
  <si>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</si>
  <si>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</si>
  <si>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</si>
  <si>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</si>
  <si>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</si>
  <si>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</si>
  <si>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</si>
  <si>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</si>
  <si>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</si>
  <si>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</si>
  <si>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</si>
  <si>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</si>
  <si>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</si>
  <si>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</si>
  <si>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</si>
  <si>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</si>
  <si>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</si>
  <si>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</si>
  <si>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</si>
  <si>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</si>
  <si>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</si>
  <si>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</si>
  <si>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</si>
  <si>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</si>
  <si>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</si>
  <si>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</si>
  <si>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</si>
  <si>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</si>
  <si>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</si>
  <si>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</si>
  <si>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</si>
  <si>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</si>
  <si>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</si>
  <si>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</si>
  <si>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</si>
  <si>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</si>
  <si>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</si>
  <si>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</si>
  <si>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</si>
  <si>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</si>
  <si>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</si>
  <si>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</si>
  <si>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</si>
  <si>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</si>
  <si>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</si>
  <si>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</si>
  <si>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</si>
  <si>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</si>
  <si>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</si>
  <si>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</si>
  <si>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</si>
  <si>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</si>
  <si>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</si>
  <si>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</si>
  <si>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</si>
  <si>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</si>
  <si>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</si>
  <si>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</si>
  <si>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</si>
  <si>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</si>
  <si>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</si>
  <si>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</si>
  <si>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</si>
  <si>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</si>
  <si>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</si>
  <si>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</si>
  <si>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</si>
  <si>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</si>
  <si>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</si>
  <si>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</si>
  <si>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</si>
  <si>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</si>
  <si>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</si>
  <si>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</si>
  <si>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</si>
  <si>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</si>
  <si>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</si>
  <si>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</si>
  <si>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</si>
  <si>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</si>
  <si>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</si>
  <si>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</si>
  <si>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</si>
  <si>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</si>
  <si>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</si>
  <si>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</si>
  <si>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</si>
  <si>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</si>
  <si>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</si>
  <si>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</si>
  <si>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</si>
  <si>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</si>
  <si>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</si>
  <si>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</si>
  <si>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</si>
  <si>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</si>
  <si>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</si>
  <si>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</si>
  <si>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</si>
  <si>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</si>
  <si>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</si>
  <si>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</si>
  <si>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</si>
  <si>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</si>
  <si>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</si>
  <si>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</si>
  <si>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</si>
  <si>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</si>
  <si>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</si>
  <si>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</si>
  <si>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</si>
  <si>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</si>
  <si>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</si>
  <si>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</si>
  <si>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</si>
  <si>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</si>
  <si>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</si>
  <si>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</si>
  <si>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</si>
  <si>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</si>
  <si>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</si>
  <si>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</si>
  <si>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</si>
  <si>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</si>
  <si>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</si>
  <si>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</si>
  <si>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</si>
  <si>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</si>
  <si>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</si>
  <si>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</si>
  <si>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</si>
  <si>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</si>
  <si>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</si>
  <si>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</si>
  <si>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</si>
  <si>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</si>
  <si>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</si>
  <si>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</si>
  <si>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</si>
  <si>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</si>
  <si>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</si>
  <si>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</si>
  <si>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</si>
  <si>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</si>
  <si>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</si>
  <si>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</si>
  <si>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</si>
  <si>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</si>
  <si>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</si>
  <si>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</si>
  <si>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</si>
  <si>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</si>
  <si>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</si>
  <si>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</si>
  <si>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</si>
  <si>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</si>
  <si>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</si>
  <si>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</si>
  <si>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</si>
  <si>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</si>
  <si>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</si>
  <si>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</si>
  <si>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</si>
  <si>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</si>
  <si>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</si>
  <si>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</si>
  <si>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</si>
  <si>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</si>
  <si>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</si>
  <si>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</si>
  <si>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</si>
  <si>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</si>
  <si>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</si>
  <si>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</si>
  <si>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</si>
  <si>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</si>
  <si>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</si>
  <si>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</si>
  <si>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</si>
  <si>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</si>
  <si>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</si>
  <si>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</si>
  <si>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</si>
  <si>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</si>
  <si>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</si>
  <si>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</si>
  <si>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</si>
  <si>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</si>
  <si>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</si>
  <si>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</si>
  <si>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</si>
  <si>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</si>
  <si>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</si>
  <si>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</si>
  <si>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</si>
  <si>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</si>
  <si>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</si>
  <si>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</si>
  <si>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</si>
  <si>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</si>
  <si>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</si>
  <si>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</si>
  <si>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</si>
  <si>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</si>
  <si>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</si>
  <si>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</si>
  <si>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</si>
  <si>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</si>
  <si>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</si>
  <si>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</si>
  <si>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</si>
  <si>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</si>
  <si>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</si>
  <si>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</si>
  <si>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</si>
  <si>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</si>
  <si>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</si>
  <si>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</si>
  <si>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</si>
  <si>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</si>
  <si>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</si>
  <si>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</si>
  <si>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</si>
  <si>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</si>
  <si>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</si>
  <si>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</si>
  <si>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</si>
  <si>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</si>
  <si>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</si>
  <si>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</si>
  <si>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</si>
  <si>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</si>
  <si>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</si>
  <si>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</si>
  <si>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</si>
  <si>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</si>
  <si>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</si>
  <si>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</si>
  <si>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</si>
  <si>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</si>
  <si>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</si>
  <si>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</si>
  <si>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</si>
  <si>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</si>
  <si>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</si>
  <si>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</si>
  <si>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</si>
  <si>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</si>
  <si>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</si>
  <si>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</si>
  <si>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</si>
  <si>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</si>
  <si>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</si>
  <si>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</si>
  <si>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</si>
  <si>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</si>
  <si>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</si>
  <si>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</si>
  <si>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</si>
  <si>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</si>
  <si>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</si>
  <si>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</si>
  <si>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</si>
  <si>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</si>
  <si>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</si>
  <si>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</si>
  <si>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</si>
  <si>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</si>
  <si>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</si>
  <si>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</si>
  <si>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</si>
  <si>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</si>
  <si>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</si>
  <si>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</si>
  <si>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</si>
  <si>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</si>
  <si>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</si>
  <si>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</si>
  <si>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</si>
  <si>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</si>
  <si>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</si>
  <si>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</si>
  <si>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</si>
  <si>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</si>
  <si>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</si>
  <si>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</si>
  <si>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</si>
  <si>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</si>
  <si>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</si>
  <si>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</si>
  <si>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</si>
  <si>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</si>
  <si>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</si>
  <si>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</si>
  <si>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</si>
  <si>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</si>
  <si>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</si>
  <si>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</si>
  <si>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</si>
  <si>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</si>
  <si>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</si>
  <si>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</si>
  <si>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</si>
  <si>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</si>
  <si>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</si>
  <si>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</si>
  <si>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</si>
  <si>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</si>
  <si>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</si>
  <si>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</si>
  <si>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</si>
  <si>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</si>
  <si>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</si>
  <si>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</si>
  <si>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</si>
  <si>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</si>
  <si>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</si>
  <si>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</si>
  <si>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</si>
  <si>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</si>
  <si>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</si>
  <si>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</si>
  <si>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</si>
  <si>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</si>
  <si>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</si>
  <si>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</si>
  <si>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</si>
  <si>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</si>
  <si>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</si>
  <si>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</si>
  <si>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</si>
  <si>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</si>
  <si>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</si>
  <si>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</si>
  <si>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</si>
  <si>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</si>
  <si>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</si>
  <si>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</si>
  <si>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</si>
  <si>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</si>
  <si>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</si>
  <si>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</si>
  <si>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</si>
  <si>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</si>
  <si>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</si>
  <si>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</si>
  <si>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</si>
  <si>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</si>
  <si>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</si>
  <si>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</si>
  <si>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</si>
  <si>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</si>
  <si>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</si>
  <si>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</si>
  <si>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</si>
  <si>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</si>
  <si>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</si>
  <si>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</si>
  <si>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</si>
  <si>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</si>
  <si>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</si>
  <si>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</si>
  <si>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</si>
  <si>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</si>
  <si>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</si>
  <si>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</si>
  <si>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</si>
  <si>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</si>
  <si>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</si>
  <si>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</si>
  <si>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</si>
  <si>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</si>
  <si>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</si>
  <si>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</si>
  <si>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</si>
  <si>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</si>
  <si>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</si>
  <si>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</si>
  <si>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</si>
  <si>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</si>
  <si>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</si>
  <si>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</si>
  <si>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</si>
  <si>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</si>
  <si>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</si>
  <si>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</si>
  <si>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</si>
  <si>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</si>
  <si>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</si>
  <si>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</si>
  <si>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</si>
  <si>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</si>
  <si>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</si>
  <si>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</si>
  <si>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</si>
  <si>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</si>
  <si>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</si>
  <si>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</si>
  <si>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</si>
  <si>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</si>
  <si>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</si>
  <si>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</si>
  <si>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</si>
  <si>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</si>
  <si>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</si>
  <si>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</si>
  <si>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</si>
  <si>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</si>
  <si>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</si>
  <si>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</si>
  <si>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</si>
  <si>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</si>
  <si>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</si>
  <si>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</si>
  <si>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</si>
  <si>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</si>
  <si>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</si>
  <si>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</si>
  <si>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</si>
  <si>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</si>
  <si>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</si>
  <si>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</si>
  <si>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</si>
  <si>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</si>
  <si>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</si>
  <si>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</si>
  <si>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</si>
  <si>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</si>
  <si>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</si>
  <si>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</si>
  <si>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</si>
  <si>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</si>
  <si>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</si>
  <si>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</si>
  <si>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</si>
  <si>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</si>
  <si>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</si>
  <si>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</si>
  <si>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</si>
  <si>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</si>
  <si>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</si>
  <si>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</si>
  <si>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</si>
  <si>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</si>
  <si>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</si>
  <si>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</si>
  <si>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</si>
  <si>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</si>
  <si>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</si>
  <si>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</si>
  <si>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</si>
  <si>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</si>
  <si>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</si>
  <si>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</si>
  <si>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</si>
  <si>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</si>
  <si>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</si>
  <si>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</si>
  <si>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</si>
  <si>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</si>
  <si>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</si>
  <si>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</si>
  <si>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</si>
  <si>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</si>
  <si>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</si>
  <si>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</si>
  <si>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</si>
  <si>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</si>
  <si>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</si>
  <si>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</si>
  <si>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</si>
  <si>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</si>
  <si>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</si>
  <si>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</si>
  <si>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</si>
  <si>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</si>
  <si>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</si>
  <si>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</si>
  <si>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</si>
  <si>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</si>
  <si>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</si>
  <si>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</si>
  <si>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</si>
  <si>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</si>
  <si>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</si>
  <si>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</si>
  <si>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</si>
  <si>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</si>
  <si>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</si>
  <si>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</si>
  <si>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</si>
  <si>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</si>
  <si>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</si>
  <si>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</si>
  <si>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</si>
  <si>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</si>
  <si>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</si>
  <si>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</si>
  <si>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</si>
  <si>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</si>
  <si>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</si>
  <si>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</si>
  <si>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</si>
  <si>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</si>
  <si>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</si>
  <si>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</si>
  <si>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</si>
  <si>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</si>
  <si>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</si>
  <si>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</si>
  <si>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</si>
  <si>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</si>
  <si>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</si>
  <si>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</si>
  <si>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</si>
  <si>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</si>
  <si>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</si>
  <si>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</si>
  <si>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</si>
  <si>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</si>
  <si>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</si>
  <si>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</si>
  <si>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</si>
  <si>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</si>
  <si>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</si>
  <si>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</si>
  <si>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</si>
  <si>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</si>
  <si>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</si>
  <si>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</si>
  <si>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</si>
  <si>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</si>
  <si>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</si>
  <si>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</si>
  <si>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</si>
  <si>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</si>
  <si>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</si>
  <si>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</si>
  <si>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</si>
  <si>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</si>
  <si>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</si>
  <si>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</si>
  <si>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</si>
  <si>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</si>
  <si>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</si>
  <si>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</si>
  <si>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</si>
  <si>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</si>
  <si>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</si>
  <si>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</si>
  <si>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</si>
  <si>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</si>
  <si>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</si>
  <si>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</si>
  <si>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</si>
  <si>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</si>
  <si>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</si>
  <si>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</si>
  <si>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</si>
  <si>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</si>
  <si>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</si>
  <si>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</si>
  <si>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</si>
  <si>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</si>
  <si>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</si>
  <si>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</si>
  <si>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</si>
  <si>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</si>
  <si>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</si>
  <si>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</si>
  <si>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</si>
  <si>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</si>
  <si>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</si>
  <si>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</si>
  <si>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</si>
  <si>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</si>
  <si>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</si>
  <si>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</si>
  <si>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</si>
  <si>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</si>
  <si>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</si>
  <si>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</si>
  <si>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</si>
  <si>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</si>
  <si>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</si>
  <si>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</si>
  <si>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</si>
  <si>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</si>
  <si>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</si>
  <si>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</si>
  <si>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</si>
  <si>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</si>
  <si>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</si>
  <si>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</si>
  <si>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</si>
  <si>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</si>
  <si>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</si>
  <si>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</si>
  <si>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</si>
  <si>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</si>
  <si>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</si>
  <si>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</si>
  <si>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</si>
  <si>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</si>
  <si>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</si>
  <si>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</si>
  <si>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</si>
  <si>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</si>
  <si>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</si>
  <si>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</si>
  <si>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</si>
  <si>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</si>
  <si>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</si>
  <si>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</si>
  <si>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</si>
  <si>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</si>
  <si>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</si>
  <si>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</si>
  <si>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</si>
  <si>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</si>
  <si>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</si>
  <si>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</si>
  <si>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</si>
  <si>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</si>
  <si>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</si>
  <si>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</si>
  <si>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</si>
  <si>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</si>
  <si>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</si>
  <si>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</si>
  <si>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</si>
  <si>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</si>
  <si>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</si>
  <si>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</si>
  <si>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</si>
  <si>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</si>
  <si>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</si>
  <si>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</si>
  <si>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</si>
  <si>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</si>
  <si>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</si>
  <si>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</si>
  <si>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</si>
  <si>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</si>
  <si>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</si>
  <si>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</si>
  <si>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</si>
  <si>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</si>
  <si>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</si>
  <si>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</si>
  <si>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</si>
  <si>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</si>
  <si>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</si>
  <si>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</si>
  <si>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</si>
  <si>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</si>
  <si>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</si>
  <si>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</si>
  <si>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</si>
  <si>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</si>
  <si>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</si>
  <si>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</si>
  <si>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</si>
  <si>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</si>
  <si>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</si>
  <si>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</si>
  <si>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</si>
  <si>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</si>
  <si>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</si>
  <si>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</si>
  <si>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</si>
  <si>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</si>
  <si>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</si>
  <si>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</si>
  <si>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</si>
  <si>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</si>
  <si>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</si>
  <si>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</si>
  <si>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</si>
  <si>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</si>
  <si>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</si>
  <si>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</si>
  <si>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</si>
  <si>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</si>
  <si>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</si>
  <si>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</si>
  <si>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</si>
  <si>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</si>
  <si>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</si>
  <si>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</si>
  <si>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</si>
  <si>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</si>
  <si>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</si>
  <si>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</si>
  <si>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</si>
  <si>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</si>
  <si>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</si>
  <si>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</si>
  <si>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</si>
  <si>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</si>
  <si>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</si>
  <si>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</si>
  <si>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</si>
  <si>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</si>
  <si>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</si>
  <si>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</si>
  <si>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</si>
  <si>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</si>
  <si>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</si>
  <si>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</si>
  <si>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</si>
  <si>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</si>
  <si>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</si>
  <si>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</si>
  <si>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</si>
  <si>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</si>
  <si>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</si>
  <si>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</si>
  <si>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</si>
  <si>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</si>
  <si>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</si>
  <si>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</si>
  <si>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</si>
  <si>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</si>
  <si>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</si>
  <si>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</si>
  <si>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</si>
  <si>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</si>
  <si>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</si>
  <si>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</si>
  <si>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</si>
  <si>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</si>
  <si>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</si>
  <si>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</si>
  <si>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</si>
  <si>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</si>
  <si>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</si>
  <si>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</si>
  <si>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</si>
  <si>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</si>
  <si>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</si>
  <si>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</si>
  <si>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</si>
  <si>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</si>
  <si>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</si>
  <si>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</si>
  <si>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</si>
  <si>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</si>
  <si>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</si>
  <si>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</si>
  <si>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</si>
  <si>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</si>
  <si>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</si>
  <si>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</si>
  <si>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</si>
  <si>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</si>
  <si>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</si>
  <si>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</si>
  <si>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</si>
  <si>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</si>
  <si>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</si>
  <si>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</si>
  <si>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</si>
  <si>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</si>
  <si>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</si>
  <si>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</si>
  <si>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</si>
  <si>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</si>
  <si>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</si>
  <si>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</si>
  <si>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</si>
  <si>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</si>
  <si>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</si>
  <si>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</si>
  <si>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</si>
  <si>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</si>
  <si>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</si>
  <si>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</si>
  <si>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</si>
  <si>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</si>
  <si>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</si>
  <si>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</si>
  <si>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</si>
  <si>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</si>
  <si>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</si>
  <si>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</si>
  <si>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</si>
  <si>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</si>
  <si>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</si>
  <si>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</si>
  <si>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</si>
  <si>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</si>
  <si>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</si>
  <si>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</si>
  <si>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</si>
  <si>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</si>
  <si>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</si>
  <si>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</si>
  <si>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</si>
  <si>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</si>
  <si>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</si>
  <si>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</si>
  <si>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</si>
  <si>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</si>
  <si>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</si>
  <si>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</si>
  <si>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</si>
  <si>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</si>
  <si>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</si>
  <si>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</si>
  <si>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</si>
  <si>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</si>
  <si>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</si>
  <si>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</si>
  <si>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</si>
  <si>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</si>
  <si>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</si>
  <si>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</si>
  <si>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</si>
  <si>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</si>
  <si>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</si>
  <si>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</si>
  <si>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</si>
  <si>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</si>
  <si>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</si>
  <si>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</si>
  <si>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</si>
  <si>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</si>
  <si>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</si>
  <si>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</si>
  <si>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</si>
  <si>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</si>
  <si>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</si>
  <si>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</si>
  <si>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</si>
  <si>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</si>
  <si>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</si>
  <si>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</si>
  <si>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</si>
  <si>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</si>
  <si>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</si>
  <si>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</si>
  <si>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</si>
  <si>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</si>
  <si>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</si>
  <si>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</si>
  <si>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</si>
  <si>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</si>
  <si>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</si>
  <si>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</si>
  <si>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</si>
  <si>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</si>
  <si>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</si>
  <si>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</si>
  <si>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</si>
  <si>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</si>
  <si>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</si>
  <si>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</si>
  <si>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</si>
  <si>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</si>
  <si>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</si>
  <si>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</si>
  <si>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</si>
  <si>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</si>
  <si>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</si>
  <si>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</si>
  <si>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</si>
  <si>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</si>
  <si>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</si>
  <si>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</si>
  <si>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</si>
  <si>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</si>
  <si>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</si>
  <si>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</si>
  <si>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</si>
  <si>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</si>
  <si>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</si>
  <si>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</si>
  <si>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</si>
  <si>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</si>
  <si>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</si>
  <si>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</si>
  <si>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</si>
  <si>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</si>
  <si>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</si>
  <si>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</si>
  <si>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</si>
  <si>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</si>
  <si>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</si>
  <si>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</si>
  <si>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</si>
  <si>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</si>
  <si>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</si>
  <si>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</si>
  <si>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</si>
  <si>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</si>
  <si>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</si>
  <si>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</si>
  <si>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</si>
  <si>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</si>
  <si>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</si>
  <si>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</si>
  <si>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</si>
  <si>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</si>
  <si>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</si>
  <si>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</si>
  <si>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</si>
  <si>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</si>
  <si>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</si>
  <si>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</si>
  <si>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</si>
  <si>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</si>
  <si>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</si>
  <si>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</si>
  <si>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</si>
  <si>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</si>
  <si>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</si>
  <si>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</si>
  <si>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</si>
  <si>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</si>
  <si>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</si>
  <si>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</si>
  <si>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</si>
  <si>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</si>
  <si>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</si>
  <si>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</si>
  <si>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</si>
  <si>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</si>
  <si>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</si>
  <si>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</si>
  <si>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</si>
  <si>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</si>
  <si>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</si>
  <si>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</si>
  <si>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</si>
  <si>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</si>
  <si>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</si>
  <si>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</si>
  <si>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</si>
  <si>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</si>
  <si>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</si>
  <si>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</si>
  <si>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</si>
  <si>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</si>
  <si>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</si>
  <si>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</si>
  <si>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</si>
  <si>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</si>
  <si>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</si>
  <si>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</si>
  <si>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</si>
  <si>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</si>
  <si>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</si>
  <si>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</si>
  <si>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</si>
  <si>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</si>
  <si>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</si>
  <si>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</si>
  <si>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</si>
  <si>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</si>
  <si>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</si>
  <si>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</si>
  <si>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</si>
  <si>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</si>
  <si>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</si>
  <si>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</si>
  <si>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</si>
  <si>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</si>
  <si>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</si>
  <si>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</si>
  <si>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</si>
  <si>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</si>
  <si>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</si>
  <si>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</si>
  <si>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</si>
  <si>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</si>
  <si>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</si>
  <si>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</si>
  <si>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</si>
  <si>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</si>
  <si>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</si>
  <si>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</si>
  <si>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</si>
  <si>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</si>
  <si>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</si>
  <si>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</si>
  <si>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</si>
  <si>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</si>
  <si>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</si>
  <si>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</si>
  <si>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</si>
  <si>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</si>
  <si>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</si>
  <si>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</si>
  <si>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</si>
  <si>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</si>
  <si>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</si>
  <si>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</si>
  <si>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</si>
  <si>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</si>
  <si>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</si>
  <si>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</si>
  <si>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</si>
  <si>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</si>
  <si>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</si>
  <si>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</si>
  <si>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</si>
  <si>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</si>
  <si>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</si>
  <si>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</si>
  <si>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</si>
  <si>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</si>
  <si>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</si>
  <si>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</si>
  <si>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</si>
  <si>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</si>
  <si>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</si>
  <si>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</si>
  <si>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</si>
  <si>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</si>
  <si>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</si>
  <si>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</si>
  <si>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</si>
  <si>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</si>
  <si>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</si>
  <si>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</si>
  <si>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</si>
  <si>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</si>
  <si>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</si>
  <si>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</si>
  <si>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</si>
  <si>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</si>
  <si>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</si>
  <si>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</si>
  <si>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</si>
  <si>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</si>
  <si>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</si>
  <si>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</si>
  <si>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</si>
  <si>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</si>
  <si>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</si>
  <si>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</si>
  <si>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</si>
  <si>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</si>
  <si>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</si>
  <si>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</si>
  <si>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</si>
  <si>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</si>
  <si>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</si>
  <si>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</si>
  <si>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</si>
  <si>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</si>
  <si>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</si>
  <si>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</si>
  <si>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</si>
  <si>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</si>
  <si>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</si>
  <si>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</si>
  <si>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</si>
  <si>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</si>
  <si>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</si>
  <si>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</si>
  <si>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</si>
  <si>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</si>
  <si>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</si>
  <si>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</si>
  <si>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</si>
  <si>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</si>
  <si>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</si>
  <si>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</si>
  <si>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</si>
  <si>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</si>
  <si>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</si>
  <si>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</si>
  <si>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</si>
  <si>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</si>
  <si>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</si>
  <si>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</si>
  <si>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</si>
  <si>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</si>
  <si>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</si>
  <si>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</si>
  <si>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</si>
  <si>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</si>
  <si>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</si>
  <si>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</si>
  <si>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</si>
  <si>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</si>
  <si>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</si>
  <si>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</si>
  <si>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</si>
  <si>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</si>
  <si>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</si>
  <si>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</si>
  <si>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</si>
  <si>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</si>
  <si>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</si>
  <si>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</si>
  <si>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</si>
  <si>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</si>
  <si>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</si>
  <si>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</si>
  <si>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</si>
  <si>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</si>
  <si>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</si>
  <si>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</si>
  <si>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</si>
  <si>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</si>
  <si>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</si>
  <si>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</si>
  <si>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</si>
  <si>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</si>
  <si>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</si>
  <si>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</si>
  <si>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</si>
  <si>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</si>
  <si>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</si>
  <si>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</si>
  <si>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</si>
  <si>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</si>
  <si>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</si>
  <si>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</si>
  <si>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</si>
  <si>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</si>
  <si>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</si>
  <si>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</si>
  <si>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</si>
  <si>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</si>
  <si>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</si>
  <si>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</si>
  <si>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</si>
  <si>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</si>
  <si>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</si>
  <si>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</si>
  <si>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</si>
  <si>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</si>
  <si>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</si>
  <si>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</si>
  <si>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</si>
  <si>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</si>
  <si>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</si>
  <si>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</si>
  <si>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</si>
  <si>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</si>
  <si>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</si>
  <si>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</si>
  <si>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</si>
  <si>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</si>
  <si>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</si>
  <si>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</si>
  <si>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</si>
  <si>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</si>
  <si>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</si>
  <si>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</si>
  <si>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</si>
  <si>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</si>
  <si>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</si>
  <si>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</si>
  <si>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</si>
  <si>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</si>
  <si>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</si>
  <si>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</si>
  <si>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</si>
  <si>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</si>
  <si>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</si>
  <si>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</si>
  <si>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</si>
  <si>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</si>
  <si>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</si>
  <si>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</si>
  <si>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</si>
  <si>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</si>
  <si>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</si>
  <si>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</si>
  <si>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</si>
  <si>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</si>
  <si>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</si>
  <si>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</si>
  <si>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</si>
  <si>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</si>
  <si>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</si>
  <si>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</si>
  <si>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</si>
  <si>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</si>
  <si>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</si>
  <si>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</si>
  <si>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</si>
  <si>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</si>
  <si>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</si>
  <si>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</si>
  <si>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</si>
  <si>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</si>
  <si>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</si>
  <si>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</si>
  <si>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</si>
  <si>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</si>
  <si>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</si>
  <si>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</si>
  <si>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</si>
  <si>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</si>
  <si>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</si>
  <si>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</si>
  <si>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</si>
  <si>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</si>
  <si>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</si>
  <si>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</si>
  <si>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</si>
  <si>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</si>
  <si>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</si>
  <si>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</si>
  <si>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</si>
  <si>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</si>
  <si>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</si>
  <si>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</si>
  <si>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</si>
  <si>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</si>
  <si>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</si>
  <si>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</si>
  <si>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</si>
  <si>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</si>
  <si>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</si>
  <si>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</si>
  <si>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</si>
  <si>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</si>
  <si>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</si>
  <si>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</si>
  <si>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</si>
  <si>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</si>
  <si>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</si>
  <si>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</si>
  <si>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</si>
  <si>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</si>
  <si>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</si>
  <si>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</si>
  <si>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</si>
  <si>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</si>
  <si>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</si>
  <si>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</si>
  <si>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</si>
  <si>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</si>
  <si>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</si>
  <si>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</si>
  <si>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</si>
  <si>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</si>
  <si>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</si>
  <si>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</si>
  <si>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</si>
  <si>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</si>
  <si>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</si>
  <si>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</si>
  <si>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</si>
  <si>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</si>
  <si>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</si>
  <si>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</si>
  <si>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</si>
  <si>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</si>
  <si>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</si>
  <si>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</si>
  <si>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</si>
  <si>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</si>
  <si>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</si>
  <si>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</si>
  <si>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</si>
  <si>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</si>
  <si>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</si>
  <si>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</si>
  <si>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</si>
  <si>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</si>
  <si>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</si>
  <si>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</si>
  <si>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</si>
  <si>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</si>
  <si>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</si>
  <si>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</si>
  <si>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</si>
  <si>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</si>
  <si>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</si>
  <si>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</si>
  <si>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</si>
  <si>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</si>
  <si>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</si>
  <si>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</si>
  <si>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</si>
  <si>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</si>
  <si>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</si>
  <si>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</si>
  <si>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</si>
  <si>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</si>
  <si>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</si>
  <si>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</si>
  <si>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</si>
  <si>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</si>
  <si>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</si>
  <si>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</si>
  <si>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</si>
  <si>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</si>
  <si>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</si>
  <si>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</si>
  <si>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</si>
  <si>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</si>
  <si>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</si>
  <si>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</si>
  <si>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</si>
  <si>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</si>
  <si>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</si>
  <si>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</si>
  <si>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</si>
  <si>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</si>
  <si>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</si>
  <si>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</si>
  <si>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</si>
  <si>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</si>
  <si>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</si>
  <si>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</si>
  <si>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</si>
  <si>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</si>
  <si>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</si>
  <si>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</si>
  <si>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</si>
  <si>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</si>
  <si>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</si>
  <si>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</si>
  <si>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</si>
  <si>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</si>
  <si>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</si>
  <si>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</si>
  <si>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</si>
  <si>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</si>
  <si>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</si>
  <si>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</si>
  <si>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</si>
  <si>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</si>
  <si>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</si>
  <si>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</si>
  <si>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</si>
  <si>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</si>
  <si>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</si>
  <si>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</si>
  <si>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</si>
  <si>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</si>
  <si>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</si>
  <si>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</si>
  <si>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</si>
  <si>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</si>
  <si>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</si>
  <si>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</si>
  <si>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</si>
  <si>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</si>
  <si>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</si>
  <si>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</si>
  <si>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</si>
  <si>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</si>
  <si>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</si>
  <si>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</si>
  <si>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</si>
  <si>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</si>
  <si>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</si>
  <si>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</si>
  <si>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</si>
  <si>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</si>
  <si>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</si>
  <si>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</si>
  <si>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</si>
  <si>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</si>
  <si>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</si>
  <si>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</si>
  <si>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</si>
  <si>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</si>
  <si>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</si>
  <si>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</si>
  <si>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</si>
  <si>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</si>
  <si>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</si>
  <si>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</si>
  <si>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</si>
  <si>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</si>
  <si>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</si>
  <si>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</si>
  <si>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</si>
  <si>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</si>
  <si>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</si>
  <si>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</si>
  <si>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</si>
  <si>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</si>
  <si>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</si>
  <si>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</si>
  <si>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</si>
  <si>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</si>
  <si>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</si>
  <si>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</si>
  <si>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</si>
  <si>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</si>
  <si>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</si>
  <si>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</si>
  <si>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</si>
  <si>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</si>
  <si>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</si>
  <si>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</si>
  <si>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</si>
  <si>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</si>
  <si>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</si>
  <si>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</si>
  <si>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</si>
  <si>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</si>
  <si>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</si>
  <si>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</si>
  <si>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</si>
  <si>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</si>
  <si>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</si>
  <si>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</si>
  <si>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</si>
  <si>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</si>
  <si>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</si>
  <si>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</si>
  <si>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</si>
  <si>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</si>
  <si>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</si>
  <si>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</si>
  <si>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</si>
  <si>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</si>
  <si>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</si>
  <si>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</si>
  <si>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</si>
  <si>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</si>
  <si>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</si>
  <si>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</si>
  <si>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</si>
  <si>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</si>
  <si>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</si>
  <si>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</si>
  <si>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</si>
  <si>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</si>
  <si>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</si>
  <si>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</si>
  <si>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</si>
  <si>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</si>
  <si>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</si>
  <si>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</si>
  <si>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</si>
  <si>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</si>
  <si>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</si>
  <si>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</si>
  <si>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</si>
  <si>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</si>
  <si>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</si>
  <si>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</si>
  <si>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</si>
  <si>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</si>
  <si>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</si>
  <si>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</si>
  <si>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</si>
  <si>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</si>
  <si>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</si>
  <si>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</si>
  <si>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</si>
  <si>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</si>
  <si>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</si>
  <si>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</si>
  <si>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</si>
  <si>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</si>
  <si>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</si>
  <si>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</si>
  <si>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</si>
  <si>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</si>
  <si>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</si>
  <si>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</si>
  <si>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</si>
  <si>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</si>
  <si>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</si>
  <si>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</si>
  <si>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</si>
  <si>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</si>
  <si>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</si>
  <si>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</si>
  <si>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</si>
  <si>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</si>
  <si>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</si>
  <si>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</si>
  <si>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</si>
  <si>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</si>
  <si>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</si>
  <si>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</si>
  <si>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</si>
  <si>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</si>
  <si>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</si>
  <si>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</si>
  <si>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</si>
  <si>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</si>
  <si>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</si>
  <si>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</si>
  <si>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</si>
  <si>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</si>
  <si>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</si>
  <si>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</si>
  <si>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</si>
  <si>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</si>
  <si>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</si>
  <si>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</si>
  <si>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</si>
  <si>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</si>
  <si>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</si>
  <si>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</si>
  <si>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</si>
  <si>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</si>
  <si>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</si>
  <si>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</si>
  <si>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</si>
  <si>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</si>
  <si>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</si>
  <si>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</si>
  <si>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</si>
  <si>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</si>
  <si>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</si>
  <si>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</si>
  <si>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</si>
  <si>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</si>
  <si>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</si>
  <si>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</si>
  <si>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</si>
  <si>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</si>
  <si>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</si>
  <si>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</si>
  <si>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</si>
  <si>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</si>
  <si>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</si>
  <si>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</si>
  <si>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</si>
  <si>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</si>
  <si>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</si>
  <si>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</si>
  <si>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</si>
  <si>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</si>
  <si>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</si>
  <si>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</si>
  <si>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</si>
  <si>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</si>
  <si>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</si>
  <si>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</si>
  <si>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</si>
  <si>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</si>
  <si>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</si>
  <si>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</si>
  <si>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</si>
  <si>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</si>
  <si>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</si>
  <si>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</si>
  <si>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</si>
  <si>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</si>
  <si>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</si>
  <si>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</si>
  <si>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</si>
  <si>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</si>
  <si>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</si>
  <si>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</si>
  <si>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</si>
  <si>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</si>
  <si>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</si>
  <si>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</si>
  <si>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</si>
  <si>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</si>
  <si>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</si>
  <si>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</si>
  <si>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</si>
  <si>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</si>
  <si>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</si>
  <si>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PCM-20251022-00000534</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</si>
  <si>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</si>
  <si>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</si>
  <si>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</si>
  <si>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</si>
  <si>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</si>
  <si>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</si>
  <si>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</si>
  <si>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</si>
  <si>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</si>
  <si>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</si>
  <si>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</si>
  <si>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</si>
  <si>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</si>
  <si>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</si>
  <si>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</si>
  <si>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</si>
  <si>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</si>
  <si>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</si>
  <si>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</si>
  <si>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</si>
  <si>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</si>
  <si>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</si>
  <si>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</si>
  <si>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</si>
  <si>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</si>
  <si>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</si>
  <si>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</si>
  <si>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</si>
  <si>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</si>
  <si>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</si>
  <si>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</si>
  <si>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</si>
  <si>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</si>
  <si>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</si>
  <si>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</si>
  <si>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</si>
  <si>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</si>
  <si>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</si>
  <si>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</si>
  <si>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</si>
  <si>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</si>
  <si>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</si>
  <si>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</si>
  <si>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</si>
  <si>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</si>
  <si>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</si>
  <si>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</si>
  <si>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</si>
  <si>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</si>
  <si>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</si>
  <si>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</si>
  <si>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</si>
  <si>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</si>
  <si>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</si>
  <si>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</si>
  <si>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</si>
  <si>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</si>
  <si>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</si>
  <si>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</si>
  <si>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</si>
  <si>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</si>
  <si>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</si>
  <si>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</si>
  <si>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</si>
  <si>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</si>
  <si>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</si>
  <si>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</si>
  <si>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</si>
  <si>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</si>
  <si>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</si>
  <si>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</si>
  <si>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</si>
  <si>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</si>
  <si>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</si>
  <si>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</si>
  <si>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</si>
  <si>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</si>
  <si>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</si>
  <si>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</si>
  <si>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</si>
  <si>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</si>
  <si>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</si>
  <si>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</si>
  <si>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</si>
  <si>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</si>
  <si>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</si>
  <si>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</si>
  <si>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PCM-20251022-00000359</t>
  </si>
  <si>
    <t>the site is located inside the garden, but the garden gate is locked and the guard’s number is not responding, The team will try to get access after Fajr prayer
,Team on the way ETA 5 min</t>
  </si>
  <si>
    <t xml:space="preserve"> PCM-20250215-00000830 </t>
  </si>
  <si>
    <t>LTE site still down and  site located in aramco area access issue need special permission</t>
  </si>
  <si>
    <t>PCM-20251022-00000290</t>
  </si>
  <si>
    <t>was night access issue / USF area team EM team on the way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</si>
  <si>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</si>
  <si>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</si>
  <si>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</si>
  <si>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</si>
  <si>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</si>
  <si>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</si>
  <si>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</si>
  <si>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</si>
  <si>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</si>
  <si>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80 MIN </t>
  </si>
  <si>
    <t>TT-20251022-00618</t>
  </si>
  <si>
    <t>team will check after  DRB0951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</si>
</sst>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1" totalsRowShown="0" headerRowDxfId="157" dataDxfId="156" headerRowBorderDxfId="154" tableBorderDxfId="155" totalsRowBorderDxfId="153">
  <autoFilter ref="A1:CJ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7" totalsRowShown="0" headerRowDxfId="48" dataDxfId="47" headerRowBorderDxfId="45" tableBorderDxfId="46" totalsRowBorderDxfId="44">
  <autoFilter ref="A1:L2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289.34024050925655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8.8452518518533907</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4</v>
      </c>
      <c r="D4" s="136" t="s">
        <v>18568</v>
      </c>
      <c r="E4" s="137" t="s">
        <v>38998</v>
      </c>
      <c r="F4" s="138">
        <v>45952.259965277779</v>
      </c>
      <c r="G4" s="139">
        <f ca="1">IFERROR(NOW()-F4,"")</f>
        <v>2.8700925926386844E-2</v>
      </c>
      <c r="H4" s="138">
        <v>45952.249513888892</v>
      </c>
      <c r="I4" s="136" t="str">
        <f>IFERROR(VLOOKUP(D4,DB!A:F,6,0),"")</f>
        <v>Generator-SG</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45952.288666203705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45952.288666203705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45952.288666203705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45952.288666203705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45952.288666203705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45952.288666203705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45952.288666203705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45952.288666203705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45952.288666203705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45952.288666203705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45952.288666203705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45952.288666203705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45952.288666203705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45952.288666203705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45952.288666203705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45952.288666203705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45952.288666203705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45952.288666203705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45952.288666203705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45952.288666203705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45952.288666203705</v>
      </c>
      <c r="H25" s="138"/>
      <c r="I25" s="136" t="str">
        <f>IFERROR(VLOOKUP(D25,DB!A:F,6,0),"")</f>
        <v/>
      </c>
      <c r="J25" s="136" t="str">
        <f>IFERROR(VLOOKUP(D25,DB!A:G,7,0),"")</f>
        <v/>
      </c>
      <c r="K25" s="140"/>
      <c r="L25" s="141" t="str">
        <f>IFERROR(VLOOKUP(D25,DB!A:I,9,0),"")</f>
        <v/>
      </c>
    </row>
    <row r="26" spans="1:12" ht="15" customHeight="1">
      <c r="A26" s="147"/>
      <c r="B26" s="148" t="str">
        <f>IFERROR(VLOOKUP(D26,DB!A:K,11,0),"")</f>
        <v/>
      </c>
      <c r="C26" s="148"/>
      <c r="D26" s="148"/>
      <c r="E26" s="149"/>
      <c r="F26" s="150"/>
      <c r="G26" s="151">
        <f ca="1">IFERROR(NOW()-F26,"")</f>
        <v>45952.288666203705</v>
      </c>
      <c r="H26" s="150"/>
      <c r="I26" s="148" t="str">
        <f>IFERROR(VLOOKUP(D26,DB!A:F,6,0),"")</f>
        <v/>
      </c>
      <c r="J26" s="148" t="str">
        <f>IFERROR(VLOOKUP(D26,DB!A:G,7,0),"")</f>
        <v/>
      </c>
      <c r="K26" s="152"/>
      <c r="L26" s="153" t="str">
        <f>IFERROR(VLOOKUP(D26,DB!A:I,9,0),"")</f>
        <v/>
      </c>
    </row>
    <row r="27" spans="1:12" ht="15" customHeight="1">
      <c r="A27" s="135"/>
      <c r="B27" s="136" t="str">
        <f>IFERROR(VLOOKUP(D27,DB!A:K,11,0),"")</f>
        <v/>
      </c>
      <c r="C27" s="136"/>
      <c r="D27" s="136"/>
      <c r="E27" s="137"/>
      <c r="F27" s="138"/>
      <c r="G27" s="139">
        <f ca="1">IFERROR(NOW()-F27,"")</f>
        <v>45952.288666203705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45952.288666203705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45952.288666203705</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45952.288666203705</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45952.288666203705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45952.288666203705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45952.288666203705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45952.288666203705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45952.288666203705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45952.288666203705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45952.288666203705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45952.288666203705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45952.288666203705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45952.288666203705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45952.288666203705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45952.288666203705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45952.288666203705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45952.288666203705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45952.288666203705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45952.288666203705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45952.288666203705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45952.288666203705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45952.288666203705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45952.288666203705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45952.288666203705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45952.288666203705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45952.288666203705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45952.288666203705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45952.288666203705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45952.288666203705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45952.288666203705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45952.288666203705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45952.288666203705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45952.288666203705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45952.288666203705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45952.288666203705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45952.288666203705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45952.288666203705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45952.288666203705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45952.288666203705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45952.288666203705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45952.288666203705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45952.288666203705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45952.288666203705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45952.288666203705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45952.288666203705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45952.288666203705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45952.288666203705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45952.288666203705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45952.288666203705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45952.288666203705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45952.288666203705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45952.288666203705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45952.288666203705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45952.288666203705</v>
      </c>
      <c r="H81" s="138"/>
      <c r="I81" s="136" t="str">
        <f>IFERROR(VLOOKUP(D81,DB!A:F,6,0),"")</f>
        <v/>
      </c>
      <c r="J81" s="136" t="str">
        <f>IFERROR(VLOOKUP(D81,DB!A:G,7,0),"")</f>
        <v/>
      </c>
      <c r="K81" s="140"/>
      <c r="L81" s="141" t="str">
        <f>IFERROR(VLOOKUP(D81,DB!A:I,9,0),"")</f>
        <v/>
      </c>
    </row>
    <row r="82" spans="1:12" ht="15" customHeight="1">
      <c r="A82" s="147"/>
      <c r="B82" s="148" t="str">
        <f>IFERROR(VLOOKUP(D82,DB!A:K,11,0),"")</f>
        <v/>
      </c>
      <c r="C82" s="148"/>
      <c r="D82" s="148"/>
      <c r="E82" s="149"/>
      <c r="F82" s="150"/>
      <c r="G82" s="151">
        <f ca="1">IFERROR(NOW()-F82,"")</f>
        <v>45952.288666203705</v>
      </c>
      <c r="H82" s="150"/>
      <c r="I82" s="148" t="str">
        <f>IFERROR(VLOOKUP(D82,DB!A:F,6,0),"")</f>
        <v/>
      </c>
      <c r="J82" s="148"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145.56158310185128</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127.28882847222121</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7.7928909722177195</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9"/>
      <c r="E7" s="116"/>
      <c r="F7" s="117"/>
      <c r="G7" s="118">
        <f ca="1">IFERROR(NOW()-F7,"-")</f>
        <v>45952.288666435183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45952.288666435183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45952.288666435183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45952.288666435183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45952.288666435183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45952.288666435183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45952.288666435183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45952.288666435183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45952.288666435183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45952.288666435183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45952.288666435183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45952.288666435183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45952.288666435183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45952.288666435183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45952.288666435183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45952.288666435183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45952.288666435183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45952.288666435183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45952.288666435183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45952.288666435183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45952.288666435183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45952.288666435183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45952.288666435183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45952.288666435183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45952.288666435183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45952.288666435183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45952.288666435183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45952.288666435183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45952.288666435183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45952.288666435183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45952.288666435183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45952.288666435183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45952.288666435183</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45952.288666435183</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45952.288666435183</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45952.288666435183</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45952.288666435183</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45952.288666435183</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45952.288666435183</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45952.288666435183</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45952.288666435183</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45952.288666435183</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45952.288666435183</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45952.288666435183</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45952.288666435183</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45952.288666435183</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45952.288666435183</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45952.288666435183</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45952.288666435183</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45952.288666435183</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45952.288666435183</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45952.288666435183</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45952.288666435183</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45952.288666435183</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45952.288666435183</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45952.288666435183</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45952.288666435183</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45952.288666435183</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45952.288666435183</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45952.288666435183</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45952.288666435183</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45952.288666435183</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45952.288666435183</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45952.288666435183</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45952.288666435183</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17" sqref="K1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60.75">
      <c r="A2" s="19" t="s">
        <v>39090</v>
      </c>
      <c r="B2" s="64" t="str">
        <f>IFERROR(VLOOKUP(D2,DB!A:K,11,0),"")</f>
        <v>R3</v>
      </c>
      <c r="C2" s="18">
        <v>1</v>
      </c>
      <c r="D2" s="18" t="s">
        <v>15083</v>
      </c>
      <c r="E2" s="18" t="s">
        <v>38998</v>
      </c>
      <c r="F2" s="20">
        <v>45952.167881944442</v>
      </c>
      <c r="G2" s="21">
        <f t="shared" ref="G2:G35" ca="1" si="0">IFERROR(NOW()-F2,"-")</f>
        <v>0.12078449074033415</v>
      </c>
      <c r="H2" s="22">
        <v>45952.161053240743</v>
      </c>
      <c r="I2" s="19" t="str">
        <f>IFERROR(VLOOKUP(D2,DB!A:F,6,0),"")</f>
        <v>Generator-DG</v>
      </c>
      <c r="J2" s="18" t="str">
        <f>IFERROR(VLOOKUP(D2,DB!A:G,7,0),"")</f>
        <v>Good</v>
      </c>
      <c r="K2" s="47" t="s">
        <v>39091</v>
      </c>
      <c r="L2" s="23" t="str">
        <f>IFERROR(VLOOKUP(D2,DB!A:I,9,0),"")</f>
        <v>Latis</v>
      </c>
    </row>
    <row r="3" spans="1:13" ht="15" customHeight="1">
      <c r="A3" s="19"/>
      <c r="B3" s="64" t="str">
        <f>IFERROR(VLOOKUP(D3,DB!A:K,11,0),"")</f>
        <v/>
      </c>
      <c r="C3" s="18"/>
      <c r="D3" s="18"/>
      <c r="E3" s="18"/>
      <c r="F3" s="20"/>
      <c r="G3" s="21">
        <f t="shared" ca="1" si="0"/>
        <v>45952.288666435183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45952.288666435183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45952.288666435183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45952.288666435183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45952.288666435183</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45952.288666435183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45952.288666435183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45952.288666435183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45952.288666435183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45952.288666435183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45952.288666435183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45952.288666435183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45952.288666435183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45952.288666435183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45952.288666435183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45952.288666435183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45952.288666435183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45952.288666435183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45952.288666435183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45952.288666435183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45952.288666435183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45952.288666435183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45952.288666435183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45952.288666435183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45952.288666435183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45952.288666435183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45952.288666435183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45952.288666435183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45952.288666435183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45952.288666435183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45952.288666435183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45952.288666435183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45952.288666435183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45952.288666435183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45952.288666435183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45952.288666435183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45952.288666435183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45952.288666435183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45952.288666435183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45952.288666435183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45952.288666435183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45952.288666435183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45952.288666435183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45952.288666435183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45952.288666435183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45952.288666435183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45952.288666435183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45952.288666435183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45952.288666435183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45952.288666435183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45952.288666435183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45952.288666435183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45952.288666435183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45952.288666435183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45952.288666435183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45952.288666435183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45952.288666435183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45952.288666435183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45952.288666435183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45952.288666435183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45952.288666435183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45952.288666435183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45952.288666435183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45952.288666435183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45952.288666435183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45952.288666435183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45952.288666435183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45952.288666435183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45952.288666435183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45952.288666435183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45952.288666435183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45952.288666435183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45952.288666435183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45952.288666435183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45952.288666435183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45952.288666435183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45952.288666435183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45952.288666435183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45952.288666435183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45952.288666435183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45952.288666435183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45952.288666435183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45952.288666435183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45952.288666435183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45952.288666435183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45952.288666435183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45952.288666435183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45952.288666435183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45952.288666435183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45952.288666435183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45952.288666435183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45952.288666435183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45952.288666435183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45952.288666435183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45952.288666435183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45952.288666435183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45952.288666435183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45952.288666435183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45952.288666435183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45952.288666435183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45952.288666435183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45952.288666435183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45952.288666435183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45952.288666435183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45952.288666435183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45952.288666435183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45952.288666435183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45952.288666435183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45952.288666435183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45952.288666435183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45952.288666435183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45952.288666435183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45952.288666435183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45952.288666435183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45952.288666435183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45952.288666435183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45952.288666435183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45952.288666435183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45952.288666435183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45952.288666435183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45952.288666435183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45952.288666435183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45952.288666435183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45952.288666435183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45952.288666435183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45952.288666435183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45952.288666435183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45952.288666435183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45952.288666435183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45952.288666435183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45952.288666435183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45952.288666435183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45952.288666435183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45952.288666435183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45952.288666435183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45952.288666435183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45952.288666435183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45952.288666435183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45952.288666435183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45952.288666435183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45952.288666435183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45952.288666435183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45952.288666435183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45952.288666435183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45952.288666435183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45952.288666435183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45952.288666435183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45952.288666435183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45952.288666435183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45952.288666435183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45952.288666435183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45952.288666435183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45952.288666435183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45952.288666435183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45952.288666435183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45952.288666435183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45952.288666435183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45952.288666435183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45952.288666435183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45952.288666435183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45952.288666435183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45952.288666435183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45952.288666435183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45952.288666435183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45952.288666435183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45952.288666435183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45952.288666435183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45952.288666435183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45952.288666435183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45952.288666435183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45952.288666435183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45952.288666435183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45952.288666435183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45952.288666435183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45952.288666435183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45952.288666435183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45952.288666435183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45952.288666435183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45952.288666435183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45952.288666435183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45952.288666435183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45952.288666435183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45952.288666435183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45952.288666435183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45952.288666435183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45952.288666435183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45952.288666435183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45952.288666435183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45952.288666435183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45952.288666435183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45952.288666435183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45952.288666435183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45952.288666435183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45952.288666435183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45952.288666435183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45952.288666435183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45952.288666435183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45952.288666435183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45952.288666435183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45952.288666435183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45952.288666435183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45952.288666435183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45952.288666435183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45952.288666435183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45952.288666435183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45952.288666435183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45952.288666435183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45952.288666435183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45952.288666435183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45952.288666435183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45952.288666435183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45952.288666435183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45952.288666435183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45952.288666435183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45952.288666435183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45952.288666435183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45952.288666435183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45952.288666435183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45952.288666435183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45952.288666435183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45952.288666435183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45952.288666435183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45952.288666435183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45952.288666435183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45952.288666435183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45952.288666435183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45952.288666435183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45952.288666435183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45952.288666435183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45952.288666435183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45952.288666435183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45952.288666435183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45952.288666435183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45952.288666435183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45952.288666435183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45952.288666435183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45952.288666435183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45952.288666435183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45952.288666435183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45952.288666435183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45952.288666435183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45952.288666435183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45952.288666435183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45952.288666435183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45952.288666435183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45952.288666435183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45952.288666435183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45952.288666435183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45952.288666435183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45952.288666435183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45952.288666435183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45952.288666435183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45952.288666435183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45952.288666435183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45952.288666435183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45952.288666435183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45952.288666435183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45952.288666435183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45952.288666435183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45952.288666435183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45952.288666435183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45952.288666435183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45952.288666435183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45952.288666435183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45952.288666435183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45952.288666435183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45952.288666435183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45952.288666435183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45952.288666435183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45952.288666435183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45952.288666435183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45952.288666435183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45952.288666435183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45952.288666435183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45952.288666435183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45952.288666435183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45952.288666435183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45952.288666435183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45952.288666435183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45952.288666435183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45952.288666435183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45952.288666435183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45952.288666435183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45952.288666435183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45952.288666435183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45952.288666435183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45952.288666435183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45952.288666435183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45952.288666435183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45952.288666435183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45952.288666435183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45952.288666435183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45952.288666435183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45952.288666435183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45952.288666435183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45952.288666435183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45952.288666435183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45952.288666435183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45952.288666435183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45952.288666435183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45952.288666435183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45952.288666435183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45952.288666435183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45952.288666435183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45952.288666435183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45952.288666435183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45952.288666435183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45952.288666435183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45952.288666435183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45952.288666435183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45952.288666435183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45952.288666435183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45952.288666435183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45952.288666435183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45952.288666435183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45952.288666435183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45952.288666435183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45952.288666435183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45952.288666435183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45952.288666435183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45952.288666435183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45952.288666435183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45952.288666435183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45952.288666435183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45952.288666435183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45952.288666435183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45952.288666435183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45952.288666435183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45952.288666435183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45952.288666435183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45952.288666435183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45952.288666435183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45952.288666435183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45952.288666435183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45952.288666435183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45952.288666435183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45952.288666435183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45952.288666435183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45952.288666435183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45952.288666435183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45952.288666435183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45952.288666435183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45952.288666435183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45952.288666435183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45952.288666435183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45952.288666435183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45952.288666435183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45952.288666435183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45952.288666435183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45952.288666435183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45952.288666435183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45952.288666435183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45952.288666435183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45952.288666435183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45952.288666435183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45952.288666435183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45952.288666435183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45952.288666435183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45952.288666435183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45952.288666435183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45952.288666435183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45952.288666435183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45952.288666435183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45952.288666435183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45952.288666435183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45952.288666435183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45952.288666435183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45952.288666435183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45952.288666435183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45952.288666435183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45952.288666435183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45952.288666435183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45952.288666435183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45952.288666435183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45952.288666435183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45952.288666435183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45952.288666435183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45952.288666435183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45952.288666435183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45952.288666435183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45952.288666435183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45952.288666435183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45952.288666435183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45952.288666435183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45952.288666435183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45952.288666435183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45952.288666435183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45952.288666435183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45952.288666435183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45952.288666435183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45952.288666435183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45952.288666435183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45952.288666435183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45952.288666435183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45952.288666435183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45952.288666435183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45952.288666435183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45952.288666435183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45952.288666435183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45952.288666435183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45952.288666435183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45952.288666435183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45952.288666435183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45952.288666435183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45952.288666435183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45952.288666435183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45952.288666435183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45952.288666435183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45952.288666435183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45952.288666435183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45952.288666435183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45952.288666435183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45952.288666435183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45952.288666435183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45952.288666435183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45952.288666435183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45952.288666435183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45952.288666435183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45952.288666435183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45952.288666435183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45952.288666435183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45952.288666435183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45952.288666435183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45952.288666435183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45952.288666435183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45952.288666435183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45952.288666435183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45952.288666435183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45952.288666435183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45952.288666435183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45952.288666435183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45952.288666435183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45952.288666435183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45952.288666435183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45952.288666435183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45952.288666435183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45952.288666435183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45952.288666435183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45952.288666435183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45952.288666435183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45952.288666435183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45952.288666435183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45952.288666435183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45952.288666435183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45952.288666435183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45952.288666435183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45952.288666435183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45952.288666435183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45952.288666435183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45952.288666435183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45952.288666435183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45952.288666435183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45952.288666435183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45952.288666435183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45952.288666435183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45952.288666435183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45952.288666435183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45952.288666435183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45952.288666435183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45952.288666435183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45952.288666435183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45952.288666435183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45952.288666435183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45952.288666435183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45952.288666435183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45952.288666435183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45952.288666435183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45952.288666435183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45952.288666435183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45952.288666435183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45952.288666435183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45952.288666435183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45952.288666435183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45952.288666435183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45952.288666435183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45952.288666435183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45952.288666435183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45952.288666435183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45952.288666435183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45952.288666435183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45952.288666435183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45952.288666435183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45952.288666435183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45952.288666435183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45952.288666435183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45952.288666435183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45952.288666435183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45952.288666435183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45952.288666435183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45952.288666435183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45952.288666435183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45952.288666435183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45952.288666435183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45952.288666435183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45952.288666435183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45952.288666435183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45952.288666435183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45952.288666435183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45952.288666435183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45952.288666435183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45952.288666435183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45952.288666435183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45952.288666435183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45952.288666435183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45952.288666435183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45952.288666435183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45952.288666435183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45952.288666435183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45952.288666435183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45952.288666435183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45952.288666435183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45952.288666435183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45952.288666435183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45952.288666435183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45952.288666435183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45952.288666435183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45952.288666435183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45952.288666435183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45952.288666435183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45952.288666435183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45952.288666435183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45952.288666435183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45952.288666435183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45952.288666435183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45952.288666435183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45952.288666435183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45952.288666435183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45952.288666435183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45952.288666435183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45952.288666435183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45952.288666435183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45952.288666435183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45952.288666435183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45952.288666435183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45952.288666435183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45952.288666435183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45952.288666435183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45952.288666435183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45952.288666435183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45952.288666435183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45952.288666435183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45952.288666435183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45952.288666435183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45952.288666435183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45952.288666435183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45952.288666435183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45952.288666435183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45952.288666435183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45952.288666435183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45952.288666435183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45952.288666435183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45952.288666435183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45952.288666435183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45952.288666435183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45952.288666435183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45952.288666435183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45952.288666435183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45952.288666435183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45952.288666435183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45952.288666435183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45952.288666435183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45952.288666435183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45952.288666435183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45952.288666435183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45952.288666435183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45952.288666435183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45952.288666435183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45952.288666435183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45952.288666435183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45952.288666435183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45952.288666435183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45952.288666435183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45952.288666435183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45952.288666435183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45952.288666435183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45952.288666435183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45952.288666435183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45952.288666435183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45952.288666435183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45952.288666435183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45952.288666435183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45952.288666435183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45952.288666435183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45952.288666435183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45952.288666435183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45952.288666435183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45952.288666435183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45952.288666435183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45952.288666435183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45952.288666435183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45952.288666435183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45952.288666435183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45952.288666435183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45952.288666435183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45952.288666435183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45952.288666435183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45952.288666435183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45952.288666435183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45952.288666435183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45952.288666435183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45952.288666435183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45952.288666435183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45952.288666435183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45952.288666435183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45952.288666435183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45952.288666435183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45952.288666435183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45952.288666435183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45952.288666435183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45952.288666435183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45952.288666435183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45952.288666435183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45952.288666435183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45952.288666435183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45952.288666435183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45952.288666435183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45952.288666435183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45952.288666435183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45952.288666435183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45952.288666435183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45952.288666435183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45952.288666435183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45952.288666435183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45952.288666435183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45952.288666435183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45952.288666435183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45952.288666435183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45952.288666435183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45952.288666435183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45952.288666435183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45952.288666435183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45952.288666435183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45952.288666435183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45952.288666435183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45952.288666435183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45952.288666435183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45952.288666435183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45952.288666435183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45952.288666435183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45952.288666435183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45952.288666435183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45952.288666435183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45952.288666435183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45952.288666435183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45952.288666435183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45952.288666435183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45952.288666435183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45952.288666435183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45952.288666435183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45952.288666435183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45952.288666435183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45952.288666435183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45952.288666435183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45952.288666435183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45952.288666435183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45952.288666435183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45952.288666435183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45952.288666435183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45952.288666435183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45952.288666435183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45952.288666435183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45952.288666435183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45952.288666435183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45952.288666435183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45952.288666435183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45952.288666435183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45952.288666435183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45952.288666435183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45952.288666435183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45952.288666435183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45952.288666435183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45952.288666435183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45952.288666435183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45952.288666435183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45952.288666435183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45952.288666435183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45952.288666435183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45952.288666435183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45952.288666435183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45952.288666435183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45952.288666435183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45952.288666435183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45952.288666435183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45952.288666435183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45952.288666435183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45952.288666435183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45952.288666435183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45952.288666435183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45952.288666435183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45952.288666435183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45952.288666435183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45952.288666435183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45952.288666435183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45952.288666435183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45952.288666435183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45952.288666435183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45952.288666435183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45952.288666435183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45952.288666435183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45952.288666435183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45952.288666435183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45952.288666435183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45952.288666435183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45952.288666435183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45952.288666435183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45952.288666435183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45952.288666435183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45952.288666435183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45952.288666435183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45952.288666435183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45952.288666435183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45952.288666435183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45952.288666435183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45952.288666435183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45952.288666435183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45952.288666435183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45952.288666435183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45952.288666435183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45952.288666435183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45952.288666435183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45952.288666435183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45952.288666435183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45952.288666435183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45952.288666435183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45952.288666435183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45952.288666435183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45952.288666435183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45952.288666435183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45952.288666435183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45952.288666435183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45952.288666435183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45952.288666435183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45952.288666435183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45952.288666435183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45952.288666435183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45952.288666435183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45952.288666435183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45952.288666435183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45952.288666435183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45952.288666435183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45952.288666435183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45952.288666435183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45952.288666435183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45952.288666435183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45952.288666435183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45952.288666435183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45952.288666435183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45952.288666435183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45952.288666435183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45952.288666435183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45952.288666435183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45952.288666435183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45952.288666435183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45952.288666435183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45952.288666435183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45952.288666435183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45952.288666435183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45952.288666435183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45952.288666435183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45952.288666435183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45952.288666435183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45952.288666435183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45952.288666435183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45952.288666435183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45952.288666435183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45952.288666435183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45952.288666435183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45952.288666435183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45952.288666435183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45952.288666435183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45952.288666435183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45952.288666435183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45952.288666435183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45952.288666435183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45952.288666435183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45952.288666435183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45952.288666435183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45952.288666435183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45952.288666435183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45952.288666435183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45952.288666435183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45952.288666435183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45952.288666435183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45952.288666435183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45952.288666435183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45952.288666435183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45952.288666435183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45952.288666435183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45952.288666435183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45952.288666435183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45952.288666435183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45952.288666435183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45952.288666435183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45952.288666435183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45952.288666435183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45952.288666435183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45952.288666435183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45952.288666435183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45952.288666435183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45952.288666435183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45952.288666435183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45952.288666435183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45952.288666435183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45952.288666435183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45952.288666435183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45952.288666435183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45952.288666435183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45952.288666435183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45952.288666435183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45952.288666435183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45952.288666435183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45952.288666435183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45952.288666435183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45952.288666435183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45952.288666435183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45952.288666435183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45952.288666435183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45952.288666435183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45952.288666435183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45952.288666435183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45952.288666435183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45952.288666435183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45952.288666435183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45952.288666435183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45952.288666435183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45952.288666435183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45952.288666435183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45952.288666435183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45952.288666435183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45952.288666435183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45952.288666435183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45952.288666435183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45952.288666435183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45952.288666435183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45952.288666435183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45952.288666435183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45952.288666435183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45952.288666435183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45952.288666435183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45952.288666435183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45952.288666435183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45952.288666435183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45952.288666435183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45952.288666435183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45952.288666435183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45952.288666435183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45952.288666435183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45952.288666435183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45952.288666435183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45952.288666435183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45952.288666435183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45952.288666435183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45952.288666435183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45952.288666435183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45952.288666435183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45952.288666435183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45952.288666435183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45952.288666435183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45952.288666435183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45952.288666435183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45952.288666435183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45952.288666435183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45952.288666435183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45952.288666435183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45952.288666435183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45952.288666435183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45952.288666435183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45952.288666435183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45952.288666435183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45952.288666435183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45952.288666435183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45952.288666435183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45952.288666435183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45952.288666435183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45952.288666435183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45952.288666435183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45952.288666435183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45952.288666435183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45952.288666435183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45952.288666435183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45952.288666435183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45952.288666435183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45952.288666435183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45952.288666435183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45952.288666435183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45952.288666435183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45952.288666435183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45952.288666435183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45952.288666435183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45952.288666435183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45952.288666435183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45952.288666435183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45952.288666435183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45952.288666435183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45952.288666435183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45952.288666435183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45952.288666435183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45952.288666435183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45952.288666435183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45952.288666435183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45952.288666435183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45952.288666435183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45952.288666435183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45952.288666435183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45952.288666435183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45952.288666435183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45952.288666435183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45952.288666435183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45952.288666435183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45952.288666435183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45952.288666435183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45952.288666435183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45952.288666435183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45952.288666435183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45952.288666435183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45952.288666435183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45952.288666435183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45952.288666435183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45952.288666435183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45952.288666435183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45952.288666435183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45952.288666435183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45952.288666435183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45952.288666435183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45952.288666435183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45952.288666435183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45952.288666435183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45952.288666435183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45952.288666435183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45952.288666435183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45952.288666435183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45952.288666435183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45952.288666435183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45952.288666435183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45952.288666435183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45952.288666435183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45952.288666435183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45952.288666435183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45952.288666435183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45952.288666435183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45952.288666435183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45952.288666435183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45952.288666435183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45952.288666435183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45952.288666435183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45952.288666435183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45952.288666435183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45952.288666435183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45952.288666435183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45952.288666435183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45952.288666435183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45952.288666435183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45952.288666435183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45952.288666435183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45952.288666435183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45952.288666435183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45952.288666435183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45952.288666435183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45952.288666435183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45952.288666435183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45952.288666435183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45952.288666435183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45952.288666435183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45952.288666435183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45952.288666435183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45952.288666435183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45952.288666435183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45952.288666435183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45952.288666435183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45952.288666435183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45952.288666435183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45952.288666435183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45952.288666435183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45952.288666435183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45952.288666435183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45952.288666435183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45952.288666435183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45952.288666435183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45952.288666435183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45952.288666435183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45952.288666435183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45952.288666435183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45952.288666435183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45952.288666435183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45952.288666435183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45952.288666435183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45952.288666435183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45952.288666435183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45952.288666435183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45952.288666435183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45952.288666435183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45952.288666435183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45952.288666435183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45952.288666435183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45952.288666435183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45952.288666435183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45952.288666435183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45952.288666435183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45952.288666435183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45952.288666435183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45952.288666435183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45952.288666435183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45952.288666435183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45952.288666435183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45952.288666435183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45952.288666435183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45952.288666435183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45952.288666435183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45952.288666435183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45952.288666435183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45952.288666435183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45952.288666435183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45952.288666435183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45952.288666435183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45952.288666435183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45952.288666435183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45952.288666435183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45952.288666435183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45952.288666435183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45952.288666435183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45952.288666435183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45952.288666435183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45952.288666435183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45952.288666435183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45952.288666435183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45952.288666435183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45952.288666435183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45952.288666435183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45952.288666435183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45952.288666435183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45952.288666435183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45952.288666435183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45952.288666435183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45952.288666435183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45952.288666435183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45952.288666435183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45952.288666435183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45952.288666435183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45952.288666435183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45952.288666435183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45952.288666435183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45952.288666435183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45952.288666435183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45952.288666435183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45952.288666435183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45952.288666435183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45952.288666435183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45952.288666435183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45952.288666435183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45952.288666435183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45952.288666435183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45952.288666435183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45952.288666435183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45952.288666435183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45952.288666435183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45952.288666435183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45952.288666435183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45952.288666435183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45952.288666435183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45952.288666435183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45952.288666435183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45952.288666435183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45952.288666435183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45952.288666435183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45952.288666435183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45952.288666435183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45952.288666435183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45952.288666435183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45952.288666435183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45952.288666435183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45952.288666435183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45952.288666435183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45952.288666435183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45952.288666435183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45952.288666435183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45952.288666435183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45952.288666435183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45952.288666435183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45952.288666435183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45952.288666435183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45952.288666435183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45952.288666435183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45952.288666435183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45952.288666435183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45952.288666435183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45952.288666435183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45952.288666435183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45952.288666435183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45952.288666435183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45952.288666435183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45952.288666435183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45952.288666435183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45952.288666435183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45952.288666435183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45952.288666435183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45952.288666435183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45952.288666435183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45952.288666435183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45952.288666435183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45952.288666435183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45952.288666435183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45952.288666435183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45952.288666435183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45952.288666435183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45952.288666435183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45952.288666435183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45952.288666435183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45952.288666435183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45952.288666435183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45952.288666435183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45952.288666435183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45952.288666435183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45952.288666435183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45952.288666435183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45952.288666435183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45952.288666435183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45952.288666435183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45952.288666435183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45952.288666435183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45952.288666435183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45952.288666435183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45952.288666435183</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45952.288666435183</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45952.288666435183</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45952.288666435183</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45952.288666435183</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45952.288666435183</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45952.288666435183</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45952.288666435183</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45952.288666435183</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45952.288666435183</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45952.288666435183</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45952.288666435183</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45952.288666435183</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45952.288666435183</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45952.288666435183</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7"/>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248.80794861110917</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3</v>
      </c>
      <c r="D3" s="123" t="s">
        <v>36296</v>
      </c>
      <c r="E3" s="100" t="s">
        <v>38998</v>
      </c>
      <c r="F3" s="125">
        <v>45952.125868055555</v>
      </c>
      <c r="G3" s="126">
        <f ca="1">IFERROR(NOW()-F3,"")</f>
        <v>0.16279837962792953</v>
      </c>
      <c r="H3" s="125">
        <v>45952.118935185186</v>
      </c>
      <c r="I3" s="121" t="str">
        <f>IFERROR(VLOOKUP(D3,DB!A:F,6,0),"")</f>
        <v>Generator-SG</v>
      </c>
      <c r="J3" s="121" t="str">
        <f>IFERROR(VLOOKUP(D3,DB!A:G,7,0),"")</f>
        <v>In progress</v>
      </c>
      <c r="K3" s="127" t="s">
        <v>39095</v>
      </c>
      <c r="L3" s="123" t="str">
        <f>IFERROR(VLOOKUP(D3,DB!A:I,9,0),"")</f>
        <v>Latis</v>
      </c>
    </row>
    <row r="4" spans="1:16" ht="15" customHeight="1">
      <c r="A4" s="121"/>
      <c r="B4" s="121" t="str">
        <f>IFERROR(VLOOKUP(D4,DB!A:K,11,0),"")</f>
        <v/>
      </c>
      <c r="C4" s="122"/>
      <c r="D4" s="95"/>
      <c r="E4" s="100"/>
      <c r="F4" s="125"/>
      <c r="G4" s="126">
        <f ca="1">IFERROR(NOW()-F4,"")</f>
        <v>45952.288666435183</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45952.288666435183</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45952.288666435183</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45952.288666435183</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45952.288666435183</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45952.288666435183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45952.288666435183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45952.288666435183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45952.288666435183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45952.288666435183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45952.288666435183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45952.288666435183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45952.288666435183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45952.288666435183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45952.288666435183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45952.288666435183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45952.288666435183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45952.288666435183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45952.288666435183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45952.288666435183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45952.288666435183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45952.288666435183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45952.288666435183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45952.288666435183</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45952.288666435183</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45952.288666435183</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00"/>
      <c r="F30" s="125"/>
      <c r="G30" s="126">
        <f ca="1">IFERROR(NOW()-F30,"")</f>
        <v>45952.288666435183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45952.288666435183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45952.288666435183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45952.288666435183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45952.288666435183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45952.288666435183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45952.288666435183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45952.288666435183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45952.288666435183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45952.288666435183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45952.288666435183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45952.288666435183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45952.288666435183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45952.288666435183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45952.288666435183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45952.288666435183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45952.288666435183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45952.288666435183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45952.288666435183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45952.288666435183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45952.288666435183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45952.288666435183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45952.288666435183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45952.288666435183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45952.288666435183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45952.288666435183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45952.288666435183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45952.288666435183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45952.288666435183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45952.288666435183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45952.288666435183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45952.288666435183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45952.288666435183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45952.288666435183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45952.288666435183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45952.288666435183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45952.288666435183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45952.288666435183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45952.288666435183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45952.288666435183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45952.288666435183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45952.288666435183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45952.288666435183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45952.288666435183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45952.288666435183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45952.288666435183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45952.288666435183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45952.288666435183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45952.288666435183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45952.288666435183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45952.288666435183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45952.288666435183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45952.288666435183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45952.288666435183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45952.288666435183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45952.288666435183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45952.288666435183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45952.288666435183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45952.288666435183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45952.288666435183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45952.288666435183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45952.288666435183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45952.288666435183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45952.288666435183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45952.288666435183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45952.288666435183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45952.288666435183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45952.288666435183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45952.288666435183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45952.288666435183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45952.288666435183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45952.288666435183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45952.288666435183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45952.288666435183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45952.288666435183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45952.288666435183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45952.288666435183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45952.288666435183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45952.288666435183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45952.288666435183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45952.288666435183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45952.288666435183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45952.288666435183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45952.288666435183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45952.288666435183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45952.288666435183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45952.288666435183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45952.288666435183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45952.288666435183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45952.288666435183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45952.288666435183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45952.288666435183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45952.288666435183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45952.288666435183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45952.288666435183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45952.288666435183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45952.288666435183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45952.288666435183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45952.288666435183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45952.288666435183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45952.288666435183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45952.288666435183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45952.288666435183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45952.288666435183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45952.288666435183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45952.288666435183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45952.288666435183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45952.288666435183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45952.288666435183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45952.288666435183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45952.288666435183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45952.288666435183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45952.288666435183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45952.288666435183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45952.288666435183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45952.288666435183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45952.288666435183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45952.288666435183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45952.288666435183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45952.288666435183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45952.288666435183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45952.288666435183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45952.288666435183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45952.288666435183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45952.288666435183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45952.288666435183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45952.288666435183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45952.288666435183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45952.288666435183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45952.288666435183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45952.288666435183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45952.288666435183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45952.288666435183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45952.288666435183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45952.288666435183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45952.288666435183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45952.288666435183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45952.288666435183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45952.288666435183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45952.288666435183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45952.288666435183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45952.288666435183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45952.288666435183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45952.288666435183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45952.288666435183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45952.288666435183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45952.288666435183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45952.288666435183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45952.288666435183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45952.288666435183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45952.288666435183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45952.288666435183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45952.288666435183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45952.288666435183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45952.288666435183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45952.288666435183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45952.288666435183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45952.288666435183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45952.288666435183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45952.288666435183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45952.288666435183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45952.288666435183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45952.288666435183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45952.288666435183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45952.288666435183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45952.288666435183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45952.288666435183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45952.288666435183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45952.288666435183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45952.288666435183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45952.288666435183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45952.288666435183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45952.288666435183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45952.288666435183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45952.288666435183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45952.288666435183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45952.288666435183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45952.288666435183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45952.288666435183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45952.288666435183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45952.288666435183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45952.288666435183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45952.288666435183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45952.288666435183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45952.288666435183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45952.288666435183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45952.288666435183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45952.288666435183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45952.288666435183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45952.288666435183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45952.288666435183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45952.288666435183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45952.288666435183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45952.288666435183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45952.288666435183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45952.288666435183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45952.288666435183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45952.288666435183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45952.288666435183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45952.288666435183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45952.288666435183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45952.288666435183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45952.288666435183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45952.288666435183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45952.288666435183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45952.288666435183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45952.288666435183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45952.288666435183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45952.288666435183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45952.288666435183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45952.288666435183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45952.288666435183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45952.288666435183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45952.288666435183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45952.288666435183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45952.288666435183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45952.288666435183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45952.288666435183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45952.288666435183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45952.288666435183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45952.288666435183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45952.288666435183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45952.288666435183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45952.288666435183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45952.288666435183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45952.288666435183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45952.288666435183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45952.288666435183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45952.288666435183</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45952.288666435183</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45952.288666435183</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45952.288666435183</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45952.288666435183</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45952.288666435183</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45952.288666435183</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45952.288666435183</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45952.288666435183</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45952.288666435183</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45952.288666435183</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45952.288666435183</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45952.288666435183</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45952.288666435183</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45952.288666435183</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45952.288666435183</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45952.288666435183</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45952.288666435183</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45952.288666435183</v>
      </c>
      <c r="H276" s="125"/>
      <c r="I276" s="121" t="str">
        <f>IFERROR(VLOOKUP(D276,DB!A:F,6,0),"")</f>
        <v/>
      </c>
      <c r="J276" s="121" t="str">
        <f>IFERROR(VLOOKUP(D276,DB!A:G,7,0),"")</f>
        <v/>
      </c>
      <c r="K276" s="127"/>
      <c r="L276" s="123" t="str">
        <f>IFERROR(VLOOKUP(D276,DB!A:I,9,0),"")</f>
        <v/>
      </c>
    </row>
    <row r="277" spans="1:12" ht="15" customHeight="1">
      <c r="A277" s="128"/>
      <c r="B277" s="128" t="str">
        <f>IFERROR(VLOOKUP(D277,DB!A:K,11,0),"")</f>
        <v/>
      </c>
      <c r="C277" s="129"/>
      <c r="D277" s="130"/>
      <c r="E277" s="131"/>
      <c r="F277" s="132"/>
      <c r="G277" s="133">
        <f ca="1">IFERROR(NOW()-F277,"")</f>
        <v>45952.288666435183</v>
      </c>
      <c r="H277" s="132"/>
      <c r="I277" s="128" t="str">
        <f>IFERROR(VLOOKUP(D277,DB!A:F,6,0),"")</f>
        <v/>
      </c>
      <c r="J277" s="128" t="str">
        <f>IFERROR(VLOOKUP(D277,DB!A:G,7,0),"")</f>
        <v/>
      </c>
      <c r="K277" s="134"/>
      <c r="L277" s="130" t="str">
        <f>IFERROR(VLOOKUP(D277,DB!A:I,9,0),"")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A15" sqref="A15"/>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39096</v>
      </c>
      <c r="B2" s="37" t="str">
        <f>IFERROR(VLOOKUP(D2,DB!A:K,11,0),"")</f>
        <v>R5</v>
      </c>
      <c r="C2" s="37">
        <v>3</v>
      </c>
      <c r="D2" s="120" t="s">
        <v>36034</v>
      </c>
      <c r="E2" s="37" t="s">
        <v>38998</v>
      </c>
      <c r="F2" s="38">
        <v>45891.832060185188</v>
      </c>
      <c r="G2" s="146">
        <f ca="1">IFERROR(NOW()-F2,"")</f>
        <v>60.45660601851705</v>
      </c>
      <c r="H2" s="38">
        <v>45891.790393518517</v>
      </c>
      <c r="I2" s="37" t="str">
        <f>IFERROR(VLOOKUP(D2,DB!A:F,6,0),"")</f>
        <v>Generator-SG</v>
      </c>
      <c r="J2" s="37" t="str">
        <f>IFERROR(VLOOKUP(D2,DB!A:G,7,0),"")</f>
        <v>Vandalized</v>
      </c>
      <c r="K2" s="37" t="s">
        <v>39097</v>
      </c>
      <c r="L2" s="37" t="str">
        <f>IFERROR(VLOOKUP(D2,DB!A:I,9,0),"")</f>
        <v>Latis</v>
      </c>
      <c r="M2" s="119"/>
    </row>
    <row r="3" spans="1:13" ht="30.75">
      <c r="A3" s="37" t="s">
        <v>39098</v>
      </c>
      <c r="B3" s="37" t="str">
        <f>IFERROR(VLOOKUP(D3,DB!A:K,11,0),"")</f>
        <v>R5</v>
      </c>
      <c r="C3" s="37">
        <v>1</v>
      </c>
      <c r="D3" s="37" t="s">
        <v>31329</v>
      </c>
      <c r="E3" s="37" t="s">
        <v>39081</v>
      </c>
      <c r="F3" s="38">
        <v>45926.188877314817</v>
      </c>
      <c r="G3" s="146">
        <f t="shared" ref="G3" ca="1" si="0">IFERROR(NOW()-F3,"")</f>
        <v>26.099788888888725</v>
      </c>
      <c r="H3" s="38">
        <v>45926.158159722225</v>
      </c>
      <c r="I3" s="37" t="str">
        <f>IFERROR(VLOOKUP(D3,DB!A:F,6,0),"")</f>
        <v>SCECO</v>
      </c>
      <c r="J3" s="37" t="str">
        <f>IFERROR(VLOOKUP(D3,DB!A:G,7,0),"")</f>
        <v>Good</v>
      </c>
      <c r="K3" s="37" t="s">
        <v>39099</v>
      </c>
      <c r="L3" s="37" t="str">
        <f>IFERROR(VLOOKUP(D3,DB!A:I,9,0),"")</f>
        <v>Latis</v>
      </c>
      <c r="M3" s="119"/>
    </row>
    <row r="4" spans="1:13" ht="30.75">
      <c r="A4" s="37" t="s">
        <v>39100</v>
      </c>
      <c r="B4" s="37" t="str">
        <f>IFERROR(VLOOKUP(D4,DB!A:K,11,0),"")</f>
        <v>R5</v>
      </c>
      <c r="C4" s="37">
        <v>2</v>
      </c>
      <c r="D4" s="37" t="s">
        <v>31193</v>
      </c>
      <c r="E4" s="37" t="s">
        <v>38998</v>
      </c>
      <c r="F4" s="38">
        <v>45944.771574074075</v>
      </c>
      <c r="G4" s="39">
        <f t="shared" ref="G4" ca="1" si="1">IFERROR(NOW()-F4,"")</f>
        <v>7.5170921296303277</v>
      </c>
      <c r="H4" s="38">
        <v>45944.676192129627</v>
      </c>
      <c r="I4" s="37" t="str">
        <f>IFERROR(VLOOKUP(D4,DB!A:F,6,0),"")</f>
        <v>SCECO</v>
      </c>
      <c r="J4" s="37" t="str">
        <f>IFERROR(VLOOKUP(D4,DB!A:G,7,0),"")</f>
        <v>Dead</v>
      </c>
      <c r="K4" s="37" t="s">
        <v>39101</v>
      </c>
      <c r="L4" s="37" t="str">
        <f>IFERROR(VLOOKUP(D4,DB!A:I,9,0),"")</f>
        <v>Latis</v>
      </c>
    </row>
    <row r="5" spans="1:13" ht="48" customHeight="1">
      <c r="A5" s="154" t="s">
        <v>39102</v>
      </c>
      <c r="B5" s="154" t="str">
        <f>IFERROR(VLOOKUP(D5,DB!A:K,11,0),"")</f>
        <v>R5</v>
      </c>
      <c r="C5" s="154">
        <v>1</v>
      </c>
      <c r="D5" s="154" t="s">
        <v>34781</v>
      </c>
      <c r="E5" s="154" t="s">
        <v>39081</v>
      </c>
      <c r="F5" s="155">
        <v>45948.661111111112</v>
      </c>
      <c r="G5" s="156">
        <f ca="1">IFERROR(NOW()-F5,"")</f>
        <v>3.6275550925929565</v>
      </c>
      <c r="H5" s="155">
        <v>45948.661111111112</v>
      </c>
      <c r="I5" s="154" t="str">
        <f>IFERROR(VLOOKUP(D5,DB!A:F,6,0),"")</f>
        <v>SCECO</v>
      </c>
      <c r="J5" s="154" t="str">
        <f>IFERROR(VLOOKUP(D5,DB!A:G,7,0),"")</f>
        <v>Dead</v>
      </c>
      <c r="K5" s="154" t="s">
        <v>39103</v>
      </c>
      <c r="L5" s="154" t="str">
        <f>IFERROR(VLOOKUP(D5,DB!A:I,9,0),"")</f>
        <v>Latis</v>
      </c>
    </row>
    <row r="6" spans="1:13" ht="15">
      <c r="A6" s="161"/>
      <c r="B6" s="161" t="str">
        <f>IFERROR(VLOOKUP(D6,DB!A:K,11,0),"")</f>
        <v/>
      </c>
      <c r="C6" s="161"/>
      <c r="D6" s="161"/>
      <c r="E6" s="161"/>
      <c r="F6" s="162"/>
      <c r="G6" s="163">
        <f ca="1">IFERROR(NOW()-F6,"")</f>
        <v>45952.288666203705</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45952.288666203705</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45952.288666203705</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45952.288666203705</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45952.288666203705</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45952.288666203705</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45952.288666203705</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45952.288666203705</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45952.288666203705</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45952.288666203705</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45952.288666203705</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45952.288666203705</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45952.288666203705</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45952.288666203705</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45952.288666203705</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45952.288666203705</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45952.288666203705</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45952.288666203705</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45952.288666203705</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45952.288666203705</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45952.288666203705</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45952.288666203705</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45952.288666203705</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45952.288666203705</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45952.288666203705</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45952.288666203705</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45952.288666203705</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45952.288666203705</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45952.288666203705</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45952.288666203705</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45952.288666203705</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45952.288666203705</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45952.288666203705</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45952.288666203705</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45952.288666203705</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45952.288666203705</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45952.288666203705</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45952.288666203705</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45952.288666203705</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45952.288666203705</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45952.288666203705</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45952.288666203705</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45952.288666203705</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45952.288666203705</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45952.288666203705</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45952.288666203705</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45952.288666203705</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45952.288666203705</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45952.288666203705</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45952.288666203705</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45952.288666203705</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45952.288666203705</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45952.288666203705</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45952.288666203705</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45952.288666203705</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45952.288666203705</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45952.288666203705</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45952.288666203705</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45952.288666203705</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45952.288666203705</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45952.288666203705</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45952.288666203705</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45952.288666203705</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45952.288666203705</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45952.288666203705</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45952.288666203705</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45952.288666203705</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45952.288666203705</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45952.288666203705</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45952.288666203705</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45952.288666203705</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45952.288666203705</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45952.288666203705</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45952.288666203705</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45952.288666203705</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45952.288666203705</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45952.288666203705</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45952.288666203705</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45952.288666203705</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45952.288666203705</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45952.288666203705</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45952.288666203705</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45952.288666203705</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45952.288666203705</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45952.288666203705</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45952.288666203705</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45952.288666203705</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45952.288666203705</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45952.288666203705</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45952.288666203705</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45952.288666203705</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45952.288666203705</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45952.288666203705</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45952.288666203705</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45952.288666203705</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45952.288666203705</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45952.288666203705</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45952.288666203705</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45952.288666203705</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45952.288666203705</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45952.288666203705</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45952.288666203705</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45952.288666203705</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45952.288666203705</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45952.288666203705</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45952.288666203705</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45952.288666203705</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45952.288666203705</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45952.288666203705</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45952.288666203705</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45952.288666203705</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45952.288666203705</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45952.288666203705</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45952.288666203705</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45952.288666203705</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45952.288666203705</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45952.288666203705</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45952.288666203705</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45952.288666203705</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45952.288666203705</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45952.288666203705</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45952.288666203705</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45952.288666203705</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45952.288666203705</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45952.288666203705</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45952.288666203705</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45952.288666203705</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45952.288666203705</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45952.288666203705</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45952.288666203705</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45952.288666203705</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45952.288666203705</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45952.288666203705</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45952.288666203705</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45952.288666203705</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45952.288666203705</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45952.288666203705</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45952.288666203705</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45952.288666203705</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45952.288666203705</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45952.288666203705</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45952.288666203705</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45952.288666203705</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45952.288666203705</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45952.288666203705</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45952.288666203705</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45952.288666203705</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45952.288666203705</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45952.288666203705</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45952.288666203705</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45952.288666203705</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45952.288666203705</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45952.288666203705</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45952.288666203705</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45952.288666203705</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45952.288666203705</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45952.288666203705</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45952.288666203705</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45952.288666203705</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45952.288666203705</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45952.288666203705</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45952.288666203705</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45952.288666203705</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45952.288666203705</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45952.288666203705</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45952.288666203705</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45952.288666203705</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45952.288666203705</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45952.288666203705</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45952.288666203705</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45952.288666203705</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45952.288666203705</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45952.288666203705</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45952.288666203705</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45952.288666203705</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45952.288666203705</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45952.288666203705</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45952.288666203705</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45952.288666203705</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45952.288666203705</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45952.288666203705</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45952.288666203705</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45952.288666203705</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45952.288666203705</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45952.288666203705</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45952.288666203705</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45952.288666203705</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45952.288666203705</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45952.288666203705</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45952.288666203705</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45952.288666203705</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45952.288666203705</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45952.288666203705</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45952.288666203705</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45952.288666203705</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45952.288666203705</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45952.288666203705</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45952.288666203705</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45952.288666203705</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45952.288666203705</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45952.288666203705</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45952.288666203705</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45952.288666203705</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45952.288666203705</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45952.288666203705</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45952.288666203705</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45952.288666203705</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45952.288666203705</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45952.288666203705</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45952.288666203705</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45952.288666203705</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45952.288666203705</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45952.288666203705</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45952.288666203705</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45952.288666203705</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45952.288666203705</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45952.288666203705</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45952.288666203705</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45952.288666203705</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45952.288666203705</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45952.288666203705</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45952.288666203705</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45952.288666203705</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45952.288666203705</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45952.288666203705</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45952.288666203705</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45952.288666203705</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45952.288666203705</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45952.288666203705</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45952.288666203705</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45952.288666203705</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45952.288666203705</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45952.288666203705</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45952.288666203705</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45952.288666203705</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45952.288666203705</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45952.288666203705</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45952.288666203705</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45952.288666203705</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45952.288666203705</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45952.288666203705</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45952.288666203705</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45952.288666203705</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45952.288666203705</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45952.288666203705</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45952.288666203705</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45952.288666203705</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45952.288666203705</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45952.288666203705</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45952.288666203705</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45952.288666203705</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45952.288666203705</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45952.288666203705</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45952.288666203705</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45952.288666203705</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45952.288666203705</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45952.288666203705</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45952.288666203705</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45952.288666203705</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45952.288666203705</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45952.288666203705</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45952.288666203705</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45952.288666203705</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45952.288666203705</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45952.288666203705</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45952.288666203705</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45952.288666203705</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45952.288666203705</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45952.288666203705</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45952.288666203705</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45952.288666203705</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45952.288666203705</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45952.288666203705</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45952.288666203705</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45952.288666203705</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45952.288666203705</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45952.288666203705</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45952.288666203705</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45952.288666203705</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45952.288666203705</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45952.288666203705</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45952.288666203705</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45952.288666203705</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45952.288666203705</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45952.288666203705</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45952.288666203705</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45952.288666203705</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45952.288666203705</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45952.288666203705</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45952.288666203705</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45952.288666203705</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45952.288666203705</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45952.288666203705</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45952.288666203705</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45952.288666203705</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45952.288666203705</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45952.288666203705</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45952.288666203705</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45952.288666203705</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45952.288666203705</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45952.288666203705</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45952.288666203705</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45952.288666203705</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45952.288666203705</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45952.288666203705</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45952.288666203705</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45952.288666203705</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45952.288666203705</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45952.288666203705</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45952.288666203705</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45952.288666203705</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45952.288666203705</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45952.288666203705</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45952.288666203705</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45952.288666203705</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45952.288666203705</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45952.288666203705</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45952.288666203705</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45952.288666203705</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45952.288666203705</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45952.288666203705</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45952.288666203705</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45952.288666203705</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45952.288666203705</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45952.288666203705</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45952.288666203705</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45952.288666203705</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45952.288666203705</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45952.288666203705</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45952.288666203705</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45952.288666203705</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45952.288666203705</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45952.288666203705</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45952.288666203705</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45952.288666203705</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45952.288666203705</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45952.288666203705</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45952.288666203705</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45952.288666203705</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45952.288666203705</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45952.288666203705</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45952.288666203705</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45952.288666203705</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45952.288666203705</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45952.288666203705</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45952.288666203705</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45952.288666203705</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45952.288666203705</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45952.288666203705</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45952.288666203705</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45952.288666203705</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45952.288666203705</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45952.288666203705</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45952.288666203705</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45952.288666203705</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45952.288666203705</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45952.288666203705</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45952.288666203705</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45952.288666203705</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45952.288666203705</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45952.288666203705</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45952.288666203705</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45952.288666203705</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45952.288666203705</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45952.288666203705</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45952.288666203705</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45952.288666203705</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45952.288666203705</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45952.288666203705</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45952.288666203705</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45952.288666203705</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45952.288666203705</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45952.288666203705</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45952.288666203705</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45952.288666203705</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45952.288666203705</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45952.288666203705</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45952.288666203705</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45952.288666203705</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45952.288666203705</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45952.288666203705</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45952.288666203705</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45952.288666203705</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45952.288666203705</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45952.288666203705</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45952.288666203705</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45952.288666203705</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45952.288666203705</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45952.288666203705</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45952.288666203705</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45952.288666203705</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45952.288666203705</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45952.288666203705</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45952.288666203705</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45952.288666203705</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45952.288666203705</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45952.288666203705</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45952.288666203705</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45952.288666203705</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45952.288666203705</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45952.288666203705</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45952.288666203705</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45952.288666203705</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45952.288666203705</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45952.288666203705</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45952.288666203705</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45952.288666203705</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45952.288666203705</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45952.288666203705</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45952.288666203705</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45952.288666203705</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45952.288666203705</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45952.288666203705</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45952.288666203705</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45952.288666203705</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45952.288666203705</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45952.288666203705</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45952.288666203705</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45952.288666203705</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45952.288666203705</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45952.288666203705</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45952.288666203705</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45952.288666203705</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45952.288666203705</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45952.288666203705</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45952.288666203705</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45952.288666203705</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45952.288666203705</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45952.288666203705</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45952.288666203705</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45952.288666203705</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45952.288666203705</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45952.288666203705</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45952.288666203705</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45952.288666203705</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45952.288666203705</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45952.288666203705</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45952.288666203705</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45952.288666203705</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45952.288666203705</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45952.288666203705</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45952.288666203705</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45952.288666203705</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45952.288666203705</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45952.288666203705</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45952.288666203705</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45952.288666203705</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45952.288666203705</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45952.288666203705</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45952.288666203705</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45952.288666203705</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45952.288666203705</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45952.288666203705</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45952.288666203705</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45952.288666203705</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45952.288666203705</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45952.288666203705</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45952.288666203705</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45952.288666203705</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45952.288666203705</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45952.288666203705</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45952.288666203705</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45952.288666203705</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45952.288666203705</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45952.288666203705</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45952.288666203705</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45952.288666203705</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45952.288666203705</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45952.288666203705</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45952.288666203705</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45952.288666203705</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45952.288666203705</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45952.288666203705</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45952.288666203705</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45952.288666203705</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45952.288666203705</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45952.288666203705</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45952.288666203705</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45952.288666203705</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45952.288666203705</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45952.288666203705</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45952.288666203705</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45952.288666203705</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45952.288666203705</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45952.288666203705</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45952.288666203705</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45952.288666203705</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45952.288666203705</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45952.288666203705</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45952.288666203705</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45952.288666203705</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45952.288666203705</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45952.288666203705</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45952.288666203705</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45952.288666203705</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45952.288666203705</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45952.288666203705</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45952.288666203705</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45952.288666203705</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45952.288666203705</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45952.288666203705</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45952.288666203705</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45952.288666203705</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45952.288666203705</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45952.288666203705</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45952.288666203705</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45952.288666203705</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45952.288666203705</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39104</v>
      </c>
      <c r="B2" s="105" t="str">
        <f>IFERROR(VLOOKUP(D2,DB!A:K,11,0),"")</f>
        <v>R6</v>
      </c>
      <c r="C2" s="107">
        <v>3</v>
      </c>
      <c r="D2" s="105" t="s">
        <v>33239</v>
      </c>
      <c r="E2" s="108" t="s">
        <v>38998</v>
      </c>
      <c r="F2" s="109">
        <v>45952.261759259258</v>
      </c>
      <c r="G2" s="78">
        <f ca="1">IFERROR(NOW()-F2,"-")</f>
        <v>2.6906944447546266E-2</v>
      </c>
      <c r="H2" s="109">
        <v>45952.261712962965</v>
      </c>
      <c r="I2" s="105" t="str">
        <f>IFERROR(VLOOKUP(D2,DB!A:F,6,0),"")</f>
        <v>SCECO</v>
      </c>
      <c r="J2" s="104" t="str">
        <f>IFERROR(VLOOKUP(D2,DB!A:G,7,0),"")</f>
        <v>Dead</v>
      </c>
      <c r="K2" s="110" t="s">
        <v>39105</v>
      </c>
      <c r="L2" s="111" t="str">
        <f>IFERROR(VLOOKUP(D2,DB!A:I,9,0),"")</f>
        <v>Latis</v>
      </c>
    </row>
    <row r="3" spans="1:16383" ht="31.5" customHeight="1">
      <c r="A3" s="106" t="s">
        <v>39106</v>
      </c>
      <c r="B3" s="105" t="str">
        <f>IFERROR(VLOOKUP(D3,DB!A:K,11,0),"")</f>
        <v>R6</v>
      </c>
      <c r="C3" s="107">
        <v>1</v>
      </c>
      <c r="D3" s="105" t="s">
        <v>33109</v>
      </c>
      <c r="E3" s="108" t="s">
        <v>38998</v>
      </c>
      <c r="F3" s="109"/>
      <c r="G3" s="78">
        <f ca="1">IFERROR(NOW()-F3,"-")</f>
        <v>45952.288666203705</v>
      </c>
      <c r="H3" s="109">
        <v>45952.261712962965</v>
      </c>
      <c r="I3" s="105" t="str">
        <f>IFERROR(VLOOKUP(D3,DB!A:F,6,0),"")</f>
        <v>SCECO</v>
      </c>
      <c r="J3" s="104" t="str">
        <f>IFERROR(VLOOKUP(D3,DB!A:G,7,0),"")</f>
        <v>Vandalized</v>
      </c>
      <c r="K3" s="110" t="s">
        <v>39107</v>
      </c>
      <c r="L3" s="111" t="str">
        <f>IFERROR(VLOOKUP(D3,DB!A:I,9,0),"")</f>
        <v>Latis</v>
      </c>
    </row>
    <row r="4" spans="1:16383" ht="31.5" customHeight="1">
      <c r="A4" s="106"/>
      <c r="B4" s="105" t="str">
        <f>IFERROR(VLOOKUP(D4,DB!A:K,11,0),"")</f>
        <v/>
      </c>
      <c r="C4" s="107"/>
      <c r="D4" s="105"/>
      <c r="E4" s="108"/>
      <c r="F4" s="109"/>
      <c r="G4" s="78">
        <f ca="1">IFERROR(NOW()-F4,"-")</f>
        <v>45952.288666203705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45952.288666203705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45952.288666203705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45952.288666203705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45952.288666203705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45952.288666203705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45952.288666203705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45952.288666203705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45952.288666203705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45952.288666203705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45952.288666203705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45952.288666203705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45952.288666203705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45952.288666203705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45952.288666203705</v>
      </c>
      <c r="H18" s="109"/>
      <c r="I18" s="105" t="str">
        <f>IFERROR(VLOOKUP(D18,DB!A:F,6,0),"")</f>
        <v/>
      </c>
      <c r="J18" s="104" t="str">
        <f>IFERROR(VLOOKUP(D18,DB!A:G,7,0),"")</f>
        <v/>
      </c>
      <c r="K18" s="110"/>
      <c r="L18" s="111" t="str">
        <f>IFERROR(VLOOKUP(D18,DB!A:I,9,0),"")</f>
        <v/>
      </c>
    </row>
  </sheetData>
  <dataValidations count="2">
    <dataValidation allowBlank="1" showInputMessage="1" showErrorMessage="1" sqref="E1" xr:uid="{380493DB-286A-4683-AF55-C78F04945A49}"/>
    <dataValidation type="list" allowBlank="1" showInputMessage="1" showErrorMessage="1" sqref="E2:E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2025-10-22T03:55:58Z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