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033" documentId="13_ncr:1_{F6CB121F-512D-4AA6-A0C1-0FB36C537598}" xr6:coauthVersionLast="47" xr6:coauthVersionMax="47" xr10:uidLastSave="{62585E55-EF49-41F7-A4AF-38553D35BDAD}"/>
  <bookViews>
    <workbookView xWindow="-109" yWindow="-109" windowWidth="26301" windowHeight="14169" firstSheet="3"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 l="1"/>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<sst xmlns="http://schemas.openxmlformats.org/spreadsheetml/2006/main" count="178588" uniqueCount="39080">
  <si>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</si>
  <si>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</si>
  <si>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</si>
  <si>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</si>
  <si>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</si>
  <si>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</si>
  <si>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</si>
  <si>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</si>
  <si>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</si>
  <si>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</si>
  <si>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</si>
  <si>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</si>
  <si>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</si>
  <si>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</si>
  <si>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</si>
  <si>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</si>
  <si>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</si>
  <si>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</si>
  <si>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</si>
  <si>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</si>
  <si>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</si>
  <si>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</si>
  <si>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</si>
  <si>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</si>
  <si>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</si>
  <si>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</si>
  <si>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</si>
  <si>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</si>
  <si>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</si>
  <si>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</si>
  <si>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</si>
  <si>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</si>
  <si>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</si>
  <si>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</si>
  <si>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</si>
  <si>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</si>
  <si>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</si>
  <si>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</si>
  <si>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</si>
  <si>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</si>
  <si>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</si>
  <si>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</si>
  <si>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</si>
  <si>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</si>
  <si>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</si>
  <si>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</si>
  <si>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</si>
  <si>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</si>
  <si>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</si>
  <si>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</si>
  <si>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</si>
  <si>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</si>
  <si>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</si>
  <si>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</si>
  <si>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</si>
  <si>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</si>
  <si>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</si>
  <si>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</si>
  <si>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</si>
  <si>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</si>
  <si>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</si>
  <si>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</si>
  <si>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</si>
  <si>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</si>
  <si>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</si>
  <si>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</si>
  <si>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</si>
  <si>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</si>
  <si>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</si>
  <si>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</si>
  <si>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</si>
  <si>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</si>
  <si>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</si>
  <si>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</si>
  <si>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</si>
  <si>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</si>
  <si>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</si>
  <si>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</si>
  <si>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</si>
  <si>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</si>
  <si>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</si>
  <si>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</si>
  <si>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</si>
  <si>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</si>
  <si>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</si>
  <si>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</si>
  <si>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</si>
  <si>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</si>
  <si>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</si>
  <si>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</si>
  <si>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</si>
  <si>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</si>
  <si>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</si>
  <si>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</si>
  <si>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</si>
  <si>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</si>
  <si>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</si>
  <si>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</si>
  <si>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</si>
  <si>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</si>
  <si>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</si>
  <si>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</si>
  <si>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</si>
  <si>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</si>
  <si>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</si>
  <si>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</si>
  <si>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</si>
  <si>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</si>
  <si>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</si>
  <si>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</si>
  <si>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</si>
  <si>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</si>
  <si>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</si>
  <si>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</si>
  <si>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</si>
  <si>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</si>
  <si>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</si>
  <si>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</si>
  <si>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</si>
  <si>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</si>
  <si>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</si>
  <si>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</si>
  <si>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</si>
  <si>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</si>
  <si>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</si>
  <si>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</si>
  <si>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</si>
  <si>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</si>
  <si>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</si>
  <si>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</si>
  <si>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</si>
  <si>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</si>
  <si>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</si>
  <si>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</si>
  <si>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</si>
  <si>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</si>
  <si>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</si>
  <si>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</si>
  <si>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</si>
  <si>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</si>
  <si>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</si>
  <si>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</si>
  <si>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</si>
  <si>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</si>
  <si>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</si>
  <si>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</si>
  <si>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</si>
  <si>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</si>
  <si>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</si>
  <si>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</si>
  <si>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</si>
  <si>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</si>
  <si>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</si>
  <si>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</si>
  <si>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</si>
  <si>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</si>
  <si>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</si>
  <si>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</si>
  <si>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</si>
  <si>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</si>
  <si>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</si>
  <si>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</si>
  <si>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</si>
  <si>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</si>
  <si>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</si>
  <si>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</si>
  <si>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</si>
  <si>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</si>
  <si>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</si>
  <si>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</si>
  <si>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</si>
  <si>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</si>
  <si>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</si>
  <si>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</si>
  <si>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</si>
  <si>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</si>
  <si>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</si>
  <si>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</si>
  <si>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</si>
  <si>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</si>
  <si>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</si>
  <si>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</si>
  <si>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</si>
  <si>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</si>
  <si>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</si>
  <si>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</si>
  <si>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</si>
  <si>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</si>
  <si>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</si>
  <si>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</si>
  <si>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</si>
  <si>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</si>
  <si>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</si>
  <si>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</si>
  <si>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</si>
  <si>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</si>
  <si>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</si>
  <si>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</si>
  <si>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</si>
  <si>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</si>
  <si>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</si>
  <si>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</si>
  <si>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</si>
  <si>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</si>
  <si>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</si>
  <si>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</si>
  <si>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</si>
  <si>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</si>
  <si>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</si>
  <si>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</si>
  <si>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</si>
  <si>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</si>
  <si>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</si>
  <si>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</si>
  <si>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</si>
  <si>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</si>
  <si>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</si>
  <si>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</si>
  <si>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</si>
  <si>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</si>
  <si>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</si>
  <si>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</si>
  <si>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</si>
  <si>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</si>
  <si>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</si>
  <si>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</si>
  <si>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</si>
  <si>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</si>
  <si>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</si>
  <si>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</si>
  <si>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</si>
  <si>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</si>
  <si>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</si>
  <si>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</si>
  <si>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</si>
  <si>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</si>
  <si>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</si>
  <si>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</si>
  <si>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</si>
  <si>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</si>
  <si>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</si>
  <si>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</si>
  <si>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</si>
  <si>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</si>
  <si>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</si>
  <si>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</si>
  <si>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</si>
  <si>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</si>
  <si>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</si>
  <si>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</si>
  <si>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</si>
  <si>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</si>
  <si>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</si>
  <si>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</si>
  <si>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</si>
  <si>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</si>
  <si>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</si>
  <si>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</si>
  <si>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</si>
  <si>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</si>
  <si>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</si>
  <si>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</si>
  <si>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</si>
  <si>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</si>
  <si>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</si>
  <si>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</si>
  <si>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</si>
  <si>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</si>
  <si>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</si>
  <si>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</si>
  <si>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</si>
  <si>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</si>
  <si>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</si>
  <si>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</si>
  <si>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</si>
  <si>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</si>
  <si>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</si>
  <si>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</si>
  <si>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</si>
  <si>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</si>
  <si>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</si>
  <si>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</si>
  <si>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</si>
  <si>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</si>
  <si>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</si>
  <si>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</si>
  <si>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</si>
  <si>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</si>
  <si>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</si>
  <si>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</si>
  <si>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</si>
  <si>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</si>
  <si>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</si>
  <si>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</si>
  <si>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</si>
  <si>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</si>
  <si>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</si>
  <si>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</si>
  <si>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</si>
  <si>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</si>
  <si>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</si>
  <si>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</si>
  <si>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</si>
  <si>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</si>
  <si>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</si>
  <si>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</si>
  <si>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</si>
  <si>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</si>
  <si>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</si>
  <si>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</si>
  <si>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</si>
  <si>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</si>
  <si>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</si>
  <si>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</si>
  <si>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</si>
  <si>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</si>
  <si>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</si>
  <si>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</si>
  <si>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</si>
  <si>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</si>
  <si>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</si>
  <si>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</si>
  <si>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</si>
  <si>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</si>
  <si>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</si>
  <si>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</si>
  <si>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</si>
  <si>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</si>
  <si>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</si>
  <si>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</si>
  <si>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</si>
  <si>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</si>
  <si>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</si>
  <si>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</si>
  <si>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</si>
  <si>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</si>
  <si>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</si>
  <si>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</si>
  <si>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</si>
  <si>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</si>
  <si>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</si>
  <si>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</si>
  <si>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</si>
  <si>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</si>
  <si>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</si>
  <si>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</si>
  <si>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</si>
  <si>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</si>
  <si>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</si>
  <si>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</si>
  <si>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</si>
  <si>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</si>
  <si>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</si>
  <si>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</si>
  <si>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</si>
  <si>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</si>
  <si>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</si>
  <si>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</si>
  <si>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</si>
  <si>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</si>
  <si>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</si>
  <si>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</si>
  <si>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</si>
  <si>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</si>
  <si>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</si>
  <si>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</si>
  <si>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</si>
  <si>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</si>
  <si>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</si>
  <si>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</si>
  <si>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</si>
  <si>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</si>
  <si>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</si>
  <si>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</si>
  <si>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</si>
  <si>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</si>
  <si>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</si>
  <si>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</si>
  <si>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</si>
  <si>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</si>
  <si>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</si>
  <si>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</si>
  <si>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</si>
  <si>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</si>
  <si>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</si>
  <si>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</si>
  <si>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</si>
  <si>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</si>
  <si>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</si>
  <si>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</si>
  <si>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</si>
  <si>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</si>
  <si>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</si>
  <si>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</si>
  <si>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</si>
  <si>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</si>
  <si>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</si>
  <si>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</si>
  <si>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</si>
  <si>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</si>
  <si>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</si>
  <si>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</si>
  <si>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</si>
  <si>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</si>
  <si>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</si>
  <si>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</si>
  <si>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</si>
  <si>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</si>
  <si>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</si>
  <si>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</si>
  <si>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</si>
  <si>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</si>
  <si>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</si>
  <si>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</si>
  <si>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</si>
  <si>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</si>
  <si>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</si>
  <si>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</si>
  <si>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</si>
  <si>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</si>
  <si>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</si>
  <si>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</si>
  <si>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</si>
  <si>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</si>
  <si>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</si>
  <si>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</si>
  <si>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</si>
  <si>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</si>
  <si>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</si>
  <si>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</si>
  <si>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</si>
  <si>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</si>
  <si>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</si>
  <si>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</si>
  <si>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</si>
  <si>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</si>
  <si>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</si>
  <si>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</si>
  <si>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</si>
  <si>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</si>
  <si>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</si>
  <si>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</si>
  <si>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</si>
  <si>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</si>
  <si>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</si>
  <si>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</si>
  <si>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</si>
  <si>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</si>
  <si>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</si>
  <si>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</si>
  <si>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</si>
  <si>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</si>
  <si>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</si>
  <si>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</si>
  <si>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</si>
  <si>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</si>
  <si>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</si>
  <si>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</si>
  <si>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</si>
  <si>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</si>
  <si>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</si>
  <si>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</si>
  <si>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</si>
  <si>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</si>
  <si>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</si>
  <si>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</si>
  <si>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</si>
  <si>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</si>
  <si>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</si>
  <si>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</si>
  <si>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</si>
  <si>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</si>
  <si>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</si>
  <si>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</si>
  <si>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</si>
  <si>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</si>
  <si>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</si>
  <si>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</si>
  <si>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</si>
  <si>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</si>
  <si>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</si>
  <si>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</si>
  <si>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</si>
  <si>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</si>
  <si>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</si>
  <si>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</si>
  <si>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</si>
  <si>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</si>
  <si>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</si>
  <si>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</si>
  <si>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</si>
  <si>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</si>
  <si>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</si>
  <si>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</si>
  <si>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</si>
  <si>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</si>
  <si>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</si>
  <si>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</si>
  <si>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</si>
  <si>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</si>
  <si>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</si>
  <si>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</si>
  <si>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</si>
  <si>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</si>
  <si>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</si>
  <si>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</si>
  <si>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</si>
  <si>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</si>
  <si>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</si>
  <si>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</si>
  <si>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</si>
  <si>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</si>
  <si>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</si>
  <si>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</si>
  <si>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</si>
  <si>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</si>
  <si>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</si>
  <si>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</si>
  <si>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</si>
  <si>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</si>
  <si>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</si>
  <si>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</si>
  <si>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</si>
  <si>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</si>
  <si>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</si>
  <si>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</si>
  <si>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</si>
  <si>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</si>
  <si>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</si>
  <si>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</si>
  <si>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</si>
  <si>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</si>
  <si>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</si>
  <si>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</si>
  <si>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</si>
  <si>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</si>
  <si>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</si>
  <si>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</si>
  <si>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</si>
  <si>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</si>
  <si>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</si>
  <si>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</si>
  <si>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</si>
  <si>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</si>
  <si>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</si>
  <si>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</si>
  <si>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</si>
  <si>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</si>
  <si>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</si>
  <si>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</si>
  <si>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</si>
  <si>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</si>
  <si>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</si>
  <si>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</si>
  <si>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</si>
  <si>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</si>
  <si>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</si>
  <si>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</si>
  <si>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</si>
  <si>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</si>
  <si>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</si>
  <si>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</si>
  <si>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</si>
  <si>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</si>
  <si>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</si>
  <si>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</si>
  <si>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</si>
  <si>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</si>
  <si>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</si>
  <si>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</si>
  <si>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</si>
  <si>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</si>
  <si>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</si>
  <si>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</si>
  <si>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</si>
  <si>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</si>
  <si>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</si>
  <si>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</si>
  <si>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</si>
  <si>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</si>
  <si>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</si>
  <si>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</si>
  <si>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</si>
  <si>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</si>
  <si>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</si>
  <si>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</si>
  <si>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</si>
  <si>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</si>
  <si>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</si>
  <si>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</si>
  <si>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</si>
  <si>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</si>
  <si>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</si>
  <si>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</si>
  <si>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</si>
  <si>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</si>
  <si>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</si>
  <si>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</si>
  <si>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</si>
  <si>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</si>
  <si>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</si>
  <si>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</si>
  <si>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</si>
  <si>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</si>
  <si>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</si>
  <si>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</si>
  <si>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</si>
  <si>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</si>
  <si>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</si>
  <si>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</si>
  <si>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</si>
  <si>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</si>
  <si>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</si>
  <si>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</si>
  <si>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</si>
  <si>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</si>
  <si>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</si>
  <si>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</si>
  <si>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</si>
  <si>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</si>
  <si>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</si>
  <si>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</si>
  <si>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</si>
  <si>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</si>
  <si>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</si>
  <si>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</si>
  <si>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</si>
  <si>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</si>
  <si>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</si>
  <si>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</si>
  <si>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</si>
  <si>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</si>
  <si>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</si>
  <si>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</si>
  <si>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</si>
  <si>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</si>
  <si>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</si>
  <si>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</si>
  <si>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</si>
  <si>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</si>
  <si>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</si>
  <si>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</si>
  <si>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</si>
  <si>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</si>
  <si>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</si>
  <si>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</si>
  <si>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</si>
  <si>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</si>
  <si>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</si>
  <si>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</si>
  <si>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</si>
  <si>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</si>
  <si>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</si>
  <si>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</si>
  <si>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</si>
  <si>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</si>
  <si>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</si>
  <si>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</si>
  <si>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</si>
  <si>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</si>
  <si>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</si>
  <si>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</si>
  <si>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</si>
  <si>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</si>
  <si>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</si>
  <si>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</si>
  <si>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</si>
  <si>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</si>
  <si>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</si>
  <si>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</si>
  <si>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</si>
  <si>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</si>
  <si>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</si>
  <si>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</si>
  <si>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</si>
  <si>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</si>
  <si>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</si>
  <si>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</si>
  <si>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</si>
  <si>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</si>
  <si>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</si>
  <si>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</si>
  <si>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</si>
  <si>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</si>
  <si>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</si>
  <si>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</si>
  <si>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</si>
  <si>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</si>
  <si>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</si>
  <si>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</si>
  <si>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</si>
  <si>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</si>
  <si>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</si>
  <si>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</si>
  <si>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</si>
  <si>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</si>
  <si>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</si>
  <si>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</si>
  <si>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</si>
  <si>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</si>
  <si>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</si>
  <si>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</si>
  <si>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</si>
  <si>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</si>
  <si>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</si>
  <si>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</si>
  <si>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</si>
  <si>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</si>
  <si>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</si>
  <si>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</si>
  <si>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</si>
  <si>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</si>
  <si>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</si>
  <si>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</si>
  <si>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</si>
  <si>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</si>
  <si>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</si>
  <si>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</si>
  <si>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</si>
  <si>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</si>
  <si>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</si>
  <si>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</si>
  <si>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</si>
  <si>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</si>
  <si>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</si>
  <si>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</si>
  <si>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</si>
  <si>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</si>
  <si>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</si>
  <si>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</si>
  <si>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</si>
  <si>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</si>
  <si>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</si>
  <si>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</si>
  <si>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</si>
  <si>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</si>
  <si>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</si>
  <si>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</si>
  <si>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</si>
  <si>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</si>
  <si>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</si>
  <si>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</si>
  <si>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</si>
  <si>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</si>
  <si>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</si>
  <si>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</si>
  <si>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</si>
  <si>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</si>
  <si>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</si>
  <si>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</si>
  <si>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</si>
  <si>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</si>
  <si>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</si>
  <si>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</si>
  <si>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</si>
  <si>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</si>
  <si>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</si>
  <si>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</si>
  <si>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</si>
  <si>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</si>
  <si>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</si>
  <si>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</si>
  <si>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</si>
  <si>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</si>
  <si>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</si>
  <si>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</si>
  <si>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</si>
  <si>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</si>
  <si>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</si>
  <si>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</si>
  <si>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</si>
  <si>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</si>
  <si>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</si>
  <si>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</si>
  <si>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</si>
  <si>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</si>
  <si>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</si>
  <si>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</si>
  <si>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</si>
  <si>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</si>
  <si>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</si>
  <si>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</si>
  <si>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</si>
  <si>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</si>
  <si>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</si>
  <si>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</si>
  <si>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</si>
  <si>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</si>
  <si>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</si>
  <si>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</si>
  <si>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</si>
  <si>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</si>
  <si>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</si>
  <si>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</si>
  <si>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</si>
  <si>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</si>
  <si>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</si>
  <si>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</si>
  <si>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</si>
  <si>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</si>
  <si>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</si>
  <si>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</si>
  <si>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</si>
  <si>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</si>
  <si>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</si>
  <si>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</si>
  <si>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</si>
  <si>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</si>
  <si>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</si>
  <si>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</si>
  <si>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</si>
  <si>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</si>
  <si>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</si>
  <si>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</si>
  <si>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</si>
  <si>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</si>
  <si>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</si>
  <si>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</si>
  <si>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</si>
  <si>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</si>
  <si>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</si>
  <si>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</si>
  <si>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</si>
  <si>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</si>
  <si>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</si>
  <si>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</si>
  <si>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</si>
  <si>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</si>
  <si>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</si>
  <si>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</si>
  <si>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</si>
  <si>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</si>
  <si>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</si>
  <si>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</si>
  <si>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</si>
  <si>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</si>
  <si>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</si>
  <si>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</si>
  <si>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</si>
  <si>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</si>
  <si>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</si>
  <si>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</si>
  <si>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</si>
  <si>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</si>
  <si>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</si>
  <si>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</si>
  <si>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</si>
  <si>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</si>
  <si>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</si>
  <si>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</si>
  <si>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</si>
  <si>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</si>
  <si>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</si>
  <si>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</si>
  <si>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</si>
  <si>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</si>
  <si>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</si>
  <si>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</si>
  <si>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</si>
  <si>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</si>
  <si>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</si>
  <si>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</si>
  <si>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</si>
  <si>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</si>
  <si>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</si>
  <si>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</si>
  <si>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</si>
  <si>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</si>
  <si>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</si>
  <si>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</si>
  <si>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</si>
  <si>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</si>
  <si>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</si>
  <si>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</si>
  <si>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</si>
  <si>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</si>
  <si>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</si>
  <si>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</si>
  <si>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</si>
  <si>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</si>
  <si>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</si>
  <si>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</si>
  <si>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</si>
  <si>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</si>
  <si>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</si>
  <si>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</si>
  <si>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</si>
  <si>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</si>
  <si>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</si>
  <si>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</si>
  <si>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</si>
  <si>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</si>
  <si>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</si>
  <si>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</si>
  <si>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</si>
  <si>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</si>
  <si>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</si>
  <si>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</si>
  <si>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</si>
  <si>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</si>
  <si>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</si>
  <si>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</si>
  <si>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</si>
  <si>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</si>
  <si>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</si>
  <si>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</si>
  <si>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</si>
  <si>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</si>
  <si>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</si>
  <si>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</si>
  <si>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</si>
  <si>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</si>
  <si>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</si>
  <si>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</si>
  <si>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</si>
  <si>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</si>
  <si>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</si>
  <si>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</si>
  <si>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</si>
  <si>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</si>
  <si>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</si>
  <si>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</si>
  <si>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</si>
  <si>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</si>
  <si>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</si>
  <si>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</si>
  <si>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</si>
  <si>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</si>
  <si>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</si>
  <si>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</si>
  <si>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</si>
  <si>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</si>
  <si>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</si>
  <si>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</si>
  <si>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</si>
  <si>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</si>
  <si>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</si>
  <si>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</si>
  <si>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</si>
  <si>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</si>
  <si>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</si>
  <si>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</si>
  <si>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</si>
  <si>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</si>
  <si>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</si>
  <si>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</si>
  <si>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</si>
  <si>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</si>
  <si>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</si>
  <si>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</si>
  <si>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</si>
  <si>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</si>
  <si>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</si>
  <si>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</si>
  <si>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</si>
  <si>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</si>
  <si>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</si>
  <si>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</si>
  <si>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</si>
  <si>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</si>
  <si>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</si>
  <si>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</si>
  <si>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</si>
  <si>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</si>
  <si>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</si>
  <si>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</si>
  <si>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</si>
  <si>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</si>
  <si>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</si>
  <si>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</si>
  <si>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</si>
  <si>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</si>
  <si>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</si>
  <si>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</si>
  <si>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</si>
  <si>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</si>
  <si>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</si>
  <si>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</si>
  <si>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</si>
  <si>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</si>
  <si>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</si>
  <si>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</si>
  <si>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</si>
  <si>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</si>
  <si>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</si>
  <si>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</si>
  <si>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</si>
  <si>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</si>
  <si>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</si>
  <si>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</si>
  <si>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</si>
  <si>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</si>
  <si>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</si>
  <si>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</si>
  <si>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</si>
  <si>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</si>
  <si>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</si>
  <si>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</si>
  <si>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</si>
  <si>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</si>
  <si>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</si>
  <si>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</si>
  <si>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</si>
  <si>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</si>
  <si>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</si>
  <si>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</si>
  <si>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</si>
  <si>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</si>
  <si>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</si>
  <si>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</si>
  <si>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</si>
  <si>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</si>
  <si>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</si>
  <si>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</si>
  <si>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</si>
  <si>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</si>
  <si>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</si>
  <si>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</si>
  <si>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</si>
  <si>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</si>
  <si>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</si>
  <si>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</si>
  <si>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</si>
  <si>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</si>
  <si>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</si>
  <si>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</si>
  <si>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</si>
  <si>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</si>
  <si>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</si>
  <si>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</si>
  <si>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</si>
  <si>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</si>
  <si>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</si>
  <si>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</si>
  <si>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</si>
  <si>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</si>
  <si>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</si>
  <si>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</si>
  <si>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</si>
  <si>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</si>
  <si>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</si>
  <si>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</si>
  <si>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</si>
  <si>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</si>
  <si>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</si>
  <si>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</si>
  <si>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</si>
  <si>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</si>
  <si>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</si>
  <si>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</si>
  <si>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</si>
  <si>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</si>
  <si>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</si>
  <si>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</si>
  <si>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</si>
  <si>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</si>
  <si>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</si>
  <si>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</si>
  <si>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</si>
  <si>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</si>
  <si>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</si>
  <si>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</si>
  <si>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</si>
  <si>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</si>
  <si>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</si>
  <si>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</si>
  <si>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</si>
  <si>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</si>
  <si>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</si>
  <si>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</si>
  <si>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</si>
  <si>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</si>
  <si>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</si>
  <si>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</si>
  <si>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</si>
  <si>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</si>
  <si>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</si>
  <si>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</si>
  <si>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</si>
  <si>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</si>
  <si>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</si>
  <si>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</si>
  <si>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</si>
  <si>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</si>
  <si>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</si>
  <si>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</si>
  <si>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</si>
  <si>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</si>
  <si>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</si>
  <si>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</si>
  <si>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</si>
  <si>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</si>
  <si>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</si>
  <si>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</si>
  <si>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</si>
  <si>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</si>
  <si>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</si>
  <si>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</si>
  <si>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</si>
  <si>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</si>
  <si>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</si>
  <si>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</si>
  <si>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</si>
  <si>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</si>
  <si>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</si>
  <si>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</si>
  <si>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</si>
  <si>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</si>
  <si>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</si>
  <si>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</si>
  <si>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</si>
  <si>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</si>
  <si>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</si>
  <si>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</si>
  <si>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</si>
  <si>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</si>
  <si>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</si>
  <si>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</si>
  <si>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</si>
  <si>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</si>
  <si>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</si>
  <si>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</si>
  <si>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</si>
  <si>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</si>
  <si>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</si>
  <si>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</si>
  <si>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</si>
  <si>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</si>
  <si>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</si>
  <si>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</si>
  <si>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</si>
  <si>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</si>
  <si>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</si>
  <si>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</si>
  <si>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</si>
  <si>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</si>
  <si>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</si>
  <si>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</si>
  <si>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</si>
  <si>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</si>
  <si>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</si>
  <si>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</si>
  <si>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</si>
  <si>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</si>
  <si>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</si>
  <si>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</si>
  <si>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</si>
  <si>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</si>
  <si>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</si>
  <si>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</si>
  <si>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</si>
  <si>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</si>
  <si>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</si>
  <si>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</si>
  <si>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</si>
  <si>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</si>
  <si>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</si>
  <si>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</si>
  <si>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</si>
  <si>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</si>
  <si>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</si>
  <si>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</si>
  <si>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</si>
  <si>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</si>
  <si>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</si>
  <si>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</si>
  <si>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</si>
  <si>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</si>
  <si>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</si>
  <si>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</si>
  <si>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</si>
  <si>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</si>
  <si>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</si>
  <si>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</si>
  <si>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</si>
  <si>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</si>
  <si>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</si>
  <si>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</si>
  <si>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</si>
  <si>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</si>
  <si>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</si>
  <si>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</si>
  <si>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</si>
  <si>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</si>
  <si>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</si>
  <si>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</si>
  <si>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</si>
  <si>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</si>
  <si>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</si>
  <si>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</si>
  <si>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</si>
  <si>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</si>
  <si>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</si>
  <si>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</si>
  <si>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</si>
  <si>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</si>
  <si>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</si>
  <si>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</si>
  <si>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</si>
  <si>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</si>
  <si>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</si>
  <si>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</si>
  <si>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</si>
  <si>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</si>
  <si>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</si>
  <si>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</si>
  <si>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</si>
  <si>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</si>
  <si>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</si>
  <si>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</si>
  <si>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</si>
  <si>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</si>
  <si>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</si>
  <si>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</si>
  <si>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</si>
  <si>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</si>
  <si>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</si>
  <si>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</si>
  <si>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</si>
  <si>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</si>
  <si>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</si>
  <si>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</si>
  <si>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</si>
  <si>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</si>
  <si>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</si>
  <si>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</si>
  <si>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</si>
  <si>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</si>
  <si>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</si>
  <si>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</si>
  <si>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</si>
  <si>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</si>
  <si>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</si>
  <si>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</si>
  <si>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</si>
  <si>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</si>
  <si>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</si>
  <si>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</si>
  <si>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</si>
  <si>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</si>
  <si>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</si>
  <si>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</si>
  <si>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</si>
  <si>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</si>
  <si>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</si>
  <si>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</si>
  <si>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</si>
  <si>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</si>
  <si>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</si>
  <si>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</si>
  <si>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</si>
  <si>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</si>
  <si>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</si>
  <si>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</si>
  <si>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</si>
  <si>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</si>
  <si>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</si>
  <si>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</si>
  <si>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</si>
  <si>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</si>
  <si>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</si>
  <si>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</si>
  <si>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</si>
  <si>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</si>
  <si>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</si>
  <si>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</si>
  <si>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</si>
  <si>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</si>
  <si>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</si>
  <si>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</si>
  <si>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</si>
  <si>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</si>
  <si>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</si>
  <si>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</si>
  <si>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</si>
  <si>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</si>
  <si>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</si>
  <si>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</si>
  <si>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</si>
  <si>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</si>
  <si>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</si>
  <si>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</si>
  <si>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</si>
  <si>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</si>
  <si>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</si>
  <si>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</si>
  <si>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</si>
  <si>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</si>
  <si>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</si>
  <si>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</si>
  <si>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</si>
  <si>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</si>
  <si>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</si>
  <si>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</si>
  <si>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</si>
  <si>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</si>
  <si>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</si>
  <si>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</si>
  <si>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</si>
  <si>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</si>
  <si>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</si>
  <si>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</si>
  <si>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</si>
  <si>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</si>
  <si>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</si>
  <si>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</si>
  <si>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</si>
  <si>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</si>
  <si>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</si>
  <si>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</si>
  <si>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</si>
  <si>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</si>
  <si>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</si>
  <si>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</si>
  <si>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</si>
  <si>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</si>
  <si>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</si>
  <si>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</si>
  <si>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</si>
  <si>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</si>
  <si>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</si>
  <si>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</si>
  <si>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</si>
  <si>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</si>
  <si>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</si>
  <si>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</si>
  <si>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</si>
  <si>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</si>
  <si>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</si>
  <si>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</si>
  <si>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</si>
  <si>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</si>
  <si>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</si>
  <si>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</si>
  <si>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</si>
  <si>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</si>
  <si>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</si>
  <si>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</si>
  <si>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</si>
  <si>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</si>
  <si>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</si>
  <si>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</si>
  <si>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</si>
  <si>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</si>
  <si>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</si>
  <si>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</si>
  <si>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</si>
  <si>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</si>
  <si>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</si>
  <si>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</si>
  <si>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</si>
  <si>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</si>
  <si>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</si>
  <si>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</si>
  <si>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</si>
  <si>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</si>
  <si>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</si>
  <si>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</si>
  <si>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</si>
  <si>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</si>
  <si>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</si>
  <si>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</si>
  <si>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</si>
  <si>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</si>
  <si>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</si>
  <si>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</si>
  <si>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</si>
  <si>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</si>
  <si>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</si>
  <si>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</si>
  <si>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</si>
  <si>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</si>
  <si>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</si>
  <si>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</si>
  <si>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</si>
  <si>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</si>
  <si>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</si>
  <si>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</si>
  <si>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</si>
  <si>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</si>
  <si>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</si>
  <si>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</si>
  <si>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</si>
  <si>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</si>
  <si>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</si>
  <si>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</si>
  <si>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</si>
  <si>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</si>
  <si>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</si>
  <si>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</si>
  <si>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</si>
  <si>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</si>
  <si>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</si>
  <si>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</si>
  <si>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</si>
  <si>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</si>
  <si>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</si>
  <si>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</si>
  <si>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</si>
  <si>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</si>
  <si>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</si>
  <si>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</si>
  <si>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</si>
  <si>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</si>
  <si>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</si>
  <si>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</si>
  <si>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</si>
  <si>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</si>
  <si>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</si>
  <si>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</si>
  <si>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</si>
  <si>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</si>
  <si>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</si>
  <si>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</si>
  <si>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</si>
  <si>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</si>
  <si>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</si>
  <si>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</si>
  <si>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</si>
  <si>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</si>
  <si>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</si>
  <si>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</si>
  <si>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</si>
  <si>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</si>
  <si>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</si>
  <si>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</si>
  <si>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</si>
  <si>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</si>
  <si>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</si>
  <si>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</si>
  <si>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</si>
  <si>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</si>
  <si>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</si>
  <si>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</si>
  <si>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</si>
  <si>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</si>
  <si>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</si>
  <si>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</si>
  <si>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</si>
  <si>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</si>
  <si>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</si>
  <si>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</si>
  <si>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</si>
  <si>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</si>
  <si>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</si>
  <si>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</si>
  <si>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</si>
  <si>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</si>
  <si>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</si>
  <si>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</si>
  <si>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</si>
  <si>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</si>
  <si>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</si>
  <si>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</si>
  <si>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</si>
  <si>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</si>
  <si>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</si>
  <si>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</si>
  <si>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</si>
  <si>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</si>
  <si>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</si>
  <si>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</si>
  <si>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</si>
  <si>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</si>
  <si>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</si>
  <si>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</si>
  <si>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</si>
  <si>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</si>
  <si>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</si>
  <si>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</si>
  <si>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</si>
  <si>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</si>
  <si>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</si>
  <si>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</si>
  <si>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</si>
  <si>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</si>
  <si>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</si>
  <si>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</si>
  <si>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</si>
  <si>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</si>
  <si>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</si>
  <si>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</si>
  <si>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</si>
  <si>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</si>
  <si>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</si>
  <si>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</si>
  <si>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</si>
  <si>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</si>
  <si>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</si>
  <si>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</si>
  <si>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</si>
  <si>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</si>
  <si>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</si>
  <si>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</si>
  <si>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</si>
  <si>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</si>
  <si>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</si>
  <si>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</si>
  <si>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</si>
  <si>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</si>
  <si>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</si>
  <si>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</si>
  <si>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</si>
  <si>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</si>
  <si>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</si>
  <si>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</si>
  <si>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</si>
  <si>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</si>
  <si>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</si>
  <si>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</si>
  <si>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</si>
  <si>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</si>
  <si>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</si>
  <si>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</si>
  <si>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</si>
  <si>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</si>
  <si>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</si>
  <si>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</si>
  <si>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</si>
  <si>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</si>
  <si>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</si>
  <si>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</si>
  <si>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</si>
  <si>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</si>
  <si>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</si>
  <si>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</si>
  <si>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</si>
  <si>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</si>
  <si>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</si>
  <si>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</si>
  <si>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</si>
  <si>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</si>
  <si>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</si>
  <si>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</si>
  <si>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</si>
  <si>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</si>
  <si>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</si>
  <si>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</si>
  <si>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</si>
  <si>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</si>
  <si>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</si>
  <si>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</si>
  <si>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</si>
  <si>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</si>
  <si>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</si>
  <si>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</si>
  <si>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</si>
  <si>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</si>
  <si>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</si>
  <si>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</si>
  <si>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</si>
  <si>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</si>
  <si>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</si>
  <si>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</si>
  <si>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</si>
  <si>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</si>
  <si>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</si>
  <si>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</si>
  <si>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</si>
  <si>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</si>
  <si>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</si>
  <si>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</si>
  <si>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</si>
  <si>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</si>
  <si>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</si>
  <si>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</si>
  <si>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</si>
  <si>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</si>
  <si>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</si>
  <si>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</si>
  <si>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</si>
  <si>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</si>
  <si>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</si>
  <si>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</si>
  <si>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</si>
  <si>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</si>
  <si>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</si>
  <si>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</si>
  <si>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</si>
  <si>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</si>
  <si>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</si>
  <si>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</si>
  <si>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</si>
  <si>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</si>
  <si>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</si>
  <si>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</si>
  <si>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</si>
  <si>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</si>
  <si>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</si>
  <si>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</si>
  <si>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</si>
  <si>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</si>
  <si>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</si>
  <si>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</si>
  <si>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</si>
  <si>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</si>
  <si>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</si>
  <si>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</si>
  <si>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</si>
  <si>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</si>
  <si>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</si>
  <si>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</si>
  <si>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</si>
  <si>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</si>
  <si>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</si>
  <si>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</si>
  <si>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</si>
  <si>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</si>
  <si>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</si>
  <si>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</si>
  <si>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</si>
  <si>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</si>
  <si>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</si>
  <si>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</si>
  <si>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</si>
  <si>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</si>
  <si>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</si>
  <si>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</si>
  <si>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</si>
  <si>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</si>
  <si>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</si>
  <si>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</si>
  <si>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</si>
  <si>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</si>
  <si>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</si>
  <si>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</si>
  <si>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</si>
  <si>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</si>
  <si>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</si>
  <si>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</si>
  <si>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</si>
  <si>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</si>
  <si>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</si>
  <si>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</si>
  <si>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</si>
  <si>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</si>
  <si>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</si>
  <si>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</si>
  <si>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</si>
  <si>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</si>
  <si>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</si>
  <si>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</si>
  <si>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</si>
  <si>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</si>
  <si>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</si>
  <si>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</si>
  <si>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</si>
  <si>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</si>
  <si>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</si>
  <si>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</si>
  <si>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</si>
  <si>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</si>
  <si>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</si>
  <si>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</si>
  <si>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</si>
  <si>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</si>
  <si>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</si>
  <si>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</si>
  <si>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</si>
  <si>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</si>
  <si>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</si>
  <si>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</si>
  <si>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</si>
  <si>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</si>
  <si>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</si>
  <si>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</si>
  <si>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</si>
  <si>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</si>
  <si>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</si>
  <si>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</si>
  <si>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</si>
  <si>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</si>
  <si>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</si>
  <si>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</si>
  <si>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</si>
  <si>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</si>
  <si>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</si>
  <si>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</si>
  <si>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</si>
  <si>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</si>
  <si>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</si>
  <si>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</si>
  <si>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</si>
  <si>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</si>
  <si>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</si>
  <si>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</si>
  <si>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</si>
  <si>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</si>
  <si>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</si>
  <si>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</si>
  <si>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</si>
  <si>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</si>
  <si>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</si>
  <si>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</si>
  <si>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</si>
  <si>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</si>
  <si>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</si>
  <si>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</si>
  <si>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</si>
  <si>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</si>
  <si>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</si>
  <si>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</si>
  <si>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</si>
  <si>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</si>
  <si>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</si>
  <si>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</si>
  <si>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</si>
  <si>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</si>
  <si>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</si>
  <si>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</si>
  <si>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</si>
  <si>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</si>
  <si>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</si>
  <si>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</si>
  <si>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</si>
  <si>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</si>
  <si>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</si>
  <si>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</si>
  <si>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</si>
  <si>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</si>
  <si>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</si>
  <si>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</si>
  <si>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</si>
  <si>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</si>
  <si>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</si>
  <si>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</si>
  <si>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</si>
  <si>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</si>
  <si>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</si>
  <si>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</si>
  <si>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</si>
  <si>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</si>
  <si>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</si>
  <si>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</si>
  <si>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</si>
  <si>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</si>
  <si>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</si>
  <si>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</si>
  <si>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</si>
  <si>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</si>
  <si>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</si>
  <si>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</si>
  <si>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</si>
  <si>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</si>
  <si>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</si>
  <si>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</si>
  <si>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</si>
  <si>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</si>
  <si>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</si>
  <si>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</si>
  <si>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</si>
  <si>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</si>
  <si>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</si>
  <si>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</si>
  <si>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</si>
  <si>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</si>
  <si>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</si>
  <si>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</si>
  <si>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</si>
  <si>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</si>
  <si>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</si>
  <si>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</si>
  <si>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</si>
  <si>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</si>
  <si>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</si>
  <si>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</si>
  <si>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</si>
  <si>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</si>
  <si>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</si>
  <si>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</si>
  <si>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</si>
  <si>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</si>
  <si>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</si>
  <si>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</si>
  <si>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</si>
  <si>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</si>
  <si>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</si>
  <si>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</si>
  <si>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</si>
  <si>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</si>
  <si>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</si>
  <si>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</si>
  <si>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</si>
  <si>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</si>
  <si>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</si>
  <si>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</si>
  <si>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</si>
  <si>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</si>
  <si>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</si>
  <si>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</si>
  <si>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</si>
  <si>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</si>
  <si>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</si>
  <si>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</si>
  <si>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</si>
  <si>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</si>
  <si>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</si>
  <si>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</si>
  <si>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</si>
  <si>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</si>
  <si>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</si>
  <si>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</si>
  <si>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</si>
  <si>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</si>
  <si>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</si>
  <si>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</si>
  <si>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</si>
  <si>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</si>
  <si>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</si>
  <si>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</si>
  <si>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</si>
  <si>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</si>
  <si>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</si>
  <si>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</si>
  <si>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</si>
  <si>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</si>
  <si>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</si>
  <si>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</si>
  <si>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</si>
  <si>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</si>
  <si>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</si>
  <si>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</si>
  <si>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</si>
  <si>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</si>
  <si>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</si>
  <si>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</si>
  <si>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</si>
  <si>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</si>
  <si>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</si>
  <si>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</si>
  <si>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</si>
  <si>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</si>
  <si>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</si>
  <si>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</si>
  <si>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</si>
  <si>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</si>
  <si>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</si>
  <si>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</si>
  <si>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</si>
  <si>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</si>
  <si>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</si>
  <si>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</si>
  <si>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</si>
  <si>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</si>
  <si>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</si>
  <si>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</si>
  <si>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</si>
  <si>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</si>
  <si>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</si>
  <si>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</si>
  <si>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</si>
  <si>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</si>
  <si>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</si>
  <si>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</si>
  <si>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</si>
  <si>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</si>
  <si>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</si>
  <si>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</si>
  <si>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</si>
  <si>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</si>
  <si>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</si>
  <si>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</si>
  <si>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</si>
  <si>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</si>
  <si>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</si>
  <si>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</si>
  <si>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</si>
  <si>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</si>
  <si>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</si>
  <si>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</si>
  <si>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</si>
  <si>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</si>
  <si>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</si>
  <si>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</si>
  <si>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</si>
  <si>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</si>
  <si>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</si>
  <si>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</si>
  <si>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</si>
  <si>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</si>
  <si>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</si>
  <si>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</si>
  <si>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</si>
  <si>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</si>
  <si>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</si>
  <si>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</si>
  <si>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</si>
  <si>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</si>
  <si>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</si>
  <si>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</si>
  <si>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</si>
  <si>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</si>
  <si>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</si>
  <si>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</si>
  <si>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</si>
  <si>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</si>
  <si>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</si>
  <si>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</si>
  <si>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</si>
  <si>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</si>
  <si>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</si>
  <si>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</si>
  <si>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</si>
  <si>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</si>
  <si>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</si>
  <si>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</si>
  <si>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</si>
  <si>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</si>
  <si>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</si>
  <si>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</si>
  <si>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</si>
  <si>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</si>
  <si>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</si>
  <si>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</si>
  <si>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</si>
  <si>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</si>
  <si>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</si>
  <si>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</si>
  <si>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</si>
  <si>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</si>
  <si>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</si>
  <si>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</si>
  <si>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</si>
  <si>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</si>
  <si>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</si>
  <si>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</si>
  <si>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</si>
  <si>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</si>
  <si>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</si>
  <si>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</si>
  <si>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</si>
  <si>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</si>
  <si>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</si>
  <si>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</si>
  <si>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</si>
  <si>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</si>
  <si>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</si>
  <si>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</si>
  <si>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</si>
  <si>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</si>
  <si>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</si>
  <si>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</si>
  <si>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</si>
  <si>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</si>
  <si>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</si>
  <si>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</si>
  <si>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</si>
  <si>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</si>
  <si>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</si>
  <si>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</si>
  <si>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</si>
  <si>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</si>
  <si>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</si>
  <si>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</si>
  <si>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</si>
  <si>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</si>
  <si>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</si>
  <si>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</si>
  <si>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</si>
  <si>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</si>
  <si>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</si>
  <si>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</si>
  <si>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</si>
  <si>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</si>
  <si>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</si>
  <si>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</si>
  <si>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</si>
  <si>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</si>
  <si>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</si>
  <si>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</si>
  <si>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</si>
  <si>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</si>
  <si>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</si>
  <si>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</si>
  <si>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</si>
  <si>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</si>
  <si>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</si>
  <si>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</si>
  <si>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</si>
  <si>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</si>
  <si>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</si>
  <si>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</si>
  <si>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</si>
  <si>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</si>
  <si>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</si>
  <si>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</si>
  <si>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</si>
  <si>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</si>
  <si>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</si>
  <si>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</si>
  <si>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</si>
  <si>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</si>
  <si>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</si>
  <si>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</si>
  <si>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</si>
  <si>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</si>
  <si>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</si>
  <si>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</si>
  <si>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</si>
  <si>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</si>
  <si>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</si>
  <si>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</si>
  <si>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</si>
  <si>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</si>
  <si>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</si>
  <si>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</si>
  <si>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</si>
  <si>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</si>
  <si>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</si>
  <si>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</si>
  <si>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</si>
  <si>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</si>
  <si>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</si>
  <si>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</si>
  <si>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</si>
  <si>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</si>
  <si>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</si>
  <si>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</si>
  <si>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</si>
  <si>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</si>
  <si>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</si>
  <si>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</si>
  <si>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</si>
  <si>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</si>
  <si>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</si>
  <si>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</si>
  <si>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</si>
  <si>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</si>
  <si>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</si>
  <si>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</si>
  <si>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</si>
  <si>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</si>
  <si>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</si>
  <si>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</si>
  <si>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</si>
  <si>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</si>
  <si>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</si>
  <si>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</si>
  <si>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</si>
  <si>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</si>
  <si>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</si>
  <si>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</si>
  <si>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</si>
  <si>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</si>
  <si>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</si>
  <si>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</si>
  <si>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</si>
  <si>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</si>
  <si>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</si>
  <si>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</si>
  <si>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</si>
  <si>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</si>
  <si>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</si>
  <si>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</si>
  <si>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</si>
  <si>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</si>
  <si>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</si>
  <si>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</si>
  <si>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</si>
  <si>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</si>
  <si>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</si>
  <si>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</si>
  <si>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</si>
  <si>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</si>
  <si>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</si>
  <si>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</si>
  <si>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</si>
  <si>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</si>
  <si>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</si>
  <si>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</si>
  <si>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</si>
  <si>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</si>
  <si>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</si>
  <si>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</si>
  <si>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</si>
  <si>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</si>
  <si>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</si>
  <si>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</si>
  <si>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</si>
  <si>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</si>
  <si>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</si>
  <si>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</si>
  <si>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</si>
  <si>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</si>
  <si>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</si>
  <si>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</si>
  <si>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</si>
  <si>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</si>
  <si>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</si>
  <si>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</si>
  <si>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</si>
  <si>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</si>
  <si>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</si>
  <si>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</si>
  <si>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</si>
  <si>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</si>
  <si>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</si>
  <si>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</si>
  <si>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</si>
  <si>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</si>
  <si>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</si>
  <si>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</si>
  <si>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</si>
  <si>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</si>
  <si>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</si>
  <si>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</si>
  <si>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</si>
  <si>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</si>
  <si>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</si>
  <si>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</si>
  <si>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</si>
  <si>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</si>
  <si>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</si>
  <si>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</si>
  <si>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</si>
  <si>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</si>
  <si>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</si>
  <si>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</si>
  <si>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</si>
  <si>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</si>
  <si>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</si>
  <si>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</si>
  <si>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</si>
  <si>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</si>
  <si>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</si>
  <si>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</si>
  <si>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</si>
  <si>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</si>
  <si>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</si>
  <si>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</si>
  <si>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</si>
  <si>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</si>
  <si>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</si>
  <si>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</si>
  <si>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</si>
  <si>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</si>
  <si>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</si>
  <si>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</si>
  <si>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</si>
  <si>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</si>
  <si>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</si>
  <si>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</si>
  <si>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</si>
  <si>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</si>
  <si>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</si>
  <si>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</si>
  <si>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</si>
  <si>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</si>
  <si>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</si>
  <si>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</si>
  <si>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</si>
  <si>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</si>
  <si>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</si>
  <si>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</si>
  <si>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</si>
  <si>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</si>
  <si>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</si>
  <si>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</si>
  <si>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</si>
  <si>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</si>
  <si>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</si>
  <si>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</si>
  <si>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</si>
  <si>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</si>
  <si>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</si>
  <si>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</si>
  <si>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</si>
  <si>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</si>
  <si>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</si>
  <si>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</si>
  <si>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</si>
  <si>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</si>
  <si>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</si>
  <si>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</si>
  <si>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</si>
  <si>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</si>
  <si>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</si>
  <si>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</si>
  <si>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</si>
  <si>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</si>
  <si>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</si>
  <si>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</si>
  <si>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</si>
  <si>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</si>
  <si>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</si>
  <si>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</si>
  <si>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</si>
  <si>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</si>
  <si>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</si>
  <si>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</si>
  <si>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</si>
  <si>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</si>
  <si>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</si>
  <si>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</si>
  <si>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</si>
  <si>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</si>
  <si>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</si>
  <si>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</si>
  <si>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</si>
  <si>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</si>
  <si>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</si>
  <si>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</si>
  <si>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</si>
  <si>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</si>
  <si>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</si>
  <si>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</si>
  <si>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</si>
  <si>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</si>
  <si>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</si>
  <si>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</si>
  <si>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</si>
  <si>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</si>
  <si>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</si>
  <si>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</si>
  <si>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</si>
  <si>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</si>
  <si>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</si>
  <si>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</si>
  <si>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</si>
  <si>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</si>
  <si>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</si>
  <si>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</si>
  <si>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</si>
  <si>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</si>
  <si>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</si>
  <si>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</si>
  <si>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</si>
  <si>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</si>
  <si>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</si>
  <si>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</si>
  <si>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</si>
  <si>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</si>
  <si>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</si>
  <si>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</si>
  <si>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</si>
  <si>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</si>
  <si>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</si>
  <si>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</si>
  <si>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</si>
  <si>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</si>
  <si>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</si>
  <si>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</si>
  <si>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</si>
  <si>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</si>
  <si>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</si>
  <si>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</si>
  <si>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</si>
  <si>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</si>
  <si>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</si>
  <si>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</si>
  <si>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</si>
  <si>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</si>
  <si>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</si>
  <si>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</si>
  <si>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</si>
  <si>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</si>
  <si>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</si>
  <si>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</si>
  <si>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</si>
  <si>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</si>
  <si>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</si>
  <si>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</si>
  <si>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</si>
  <si>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</si>
  <si>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</si>
  <si>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</si>
  <si>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</si>
  <si>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</si>
  <si>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</si>
  <si>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</si>
  <si>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</si>
  <si>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</si>
  <si>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</si>
  <si>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</si>
  <si>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</si>
  <si>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</si>
  <si>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</si>
  <si>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</si>
  <si>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</si>
  <si>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</si>
  <si>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</si>
  <si>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</si>
  <si>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</si>
  <si>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</si>
  <si>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</si>
  <si>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</si>
  <si>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</si>
  <si>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</si>
  <si>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</si>
  <si>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</si>
  <si>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</si>
  <si>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</si>
  <si>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</si>
  <si>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</si>
  <si>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</si>
  <si>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</si>
  <si>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</si>
  <si>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</si>
  <si>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</si>
  <si>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</si>
  <si>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</si>
  <si>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</si>
  <si>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</si>
  <si>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</si>
  <si>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</si>
  <si>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</si>
  <si>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</si>
  <si>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</si>
  <si>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</si>
  <si>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</si>
  <si>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</si>
  <si>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</si>
  <si>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</si>
  <si>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</si>
  <si>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</si>
  <si>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</si>
  <si>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</si>
  <si>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</si>
  <si>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</si>
  <si>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</si>
  <si>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</si>
  <si>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</si>
  <si>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</si>
  <si>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</si>
  <si>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</si>
  <si>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</si>
  <si>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</si>
  <si>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</si>
  <si>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</si>
  <si>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</si>
  <si>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</si>
  <si>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</si>
  <si>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</si>
  <si>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</si>
  <si>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</si>
  <si>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</si>
  <si>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</si>
  <si>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</si>
  <si>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</si>
  <si>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</si>
  <si>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</si>
  <si>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</si>
  <si>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</si>
  <si>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</si>
  <si>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</si>
  <si>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</si>
  <si>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</si>
  <si>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</si>
  <si>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</si>
  <si>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</si>
  <si>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</si>
  <si>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</si>
  <si>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</si>
  <si>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</si>
  <si>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</si>
  <si>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</si>
  <si>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</si>
  <si>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</si>
  <si>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</si>
  <si>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</si>
  <si>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</si>
  <si>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</si>
  <si>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</si>
  <si>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</si>
  <si>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</si>
  <si>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</si>
  <si>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</si>
  <si>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</si>
  <si>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</si>
  <si>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</si>
  <si>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</si>
  <si>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</si>
  <si>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</si>
  <si>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</si>
  <si>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</si>
  <si>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</si>
  <si>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</si>
  <si>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</si>
  <si>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</si>
  <si>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</si>
  <si>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</si>
  <si>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</si>
  <si>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</si>
  <si>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</si>
  <si>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</si>
  <si>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</si>
  <si>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</si>
  <si>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</si>
  <si>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</si>
  <si>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</si>
  <si>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</si>
  <si>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</si>
  <si>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</si>
  <si>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</si>
  <si>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</si>
  <si>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</si>
  <si>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</si>
  <si>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</si>
  <si>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</si>
  <si>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</si>
  <si>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</si>
  <si>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</si>
  <si>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</si>
  <si>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</si>
  <si>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</si>
  <si>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</si>
  <si>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</si>
  <si>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</si>
  <si>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</si>
  <si>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</si>
  <si>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</si>
  <si>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</si>
  <si>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</si>
  <si>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</si>
  <si>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</si>
  <si>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</si>
  <si>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</si>
  <si>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</si>
  <si>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</si>
  <si>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</si>
  <si>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</si>
  <si>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</si>
  <si>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</si>
  <si>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</si>
  <si>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</si>
  <si>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</si>
  <si>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</si>
  <si>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</si>
  <si>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</si>
  <si>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</si>
  <si>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</si>
  <si>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</si>
  <si>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</si>
  <si>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</si>
  <si>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</si>
  <si>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</si>
  <si>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</si>
  <si>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</si>
  <si>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</si>
  <si>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</si>
  <si>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</si>
  <si>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</si>
  <si>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</si>
  <si>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</si>
  <si>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</si>
  <si>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</si>
  <si>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</si>
  <si>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</si>
  <si>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</si>
  <si>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</si>
  <si>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</si>
  <si>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</si>
  <si>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</si>
  <si>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</si>
  <si>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</si>
  <si>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</si>
  <si>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</si>
  <si>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</si>
  <si>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</si>
  <si>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</si>
  <si>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</si>
  <si>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</si>
  <si>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</si>
  <si>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</si>
  <si>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</si>
  <si>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</si>
  <si>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</si>
  <si>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</si>
  <si>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</si>
  <si>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</si>
  <si>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</si>
  <si>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</si>
  <si>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</si>
  <si>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</si>
  <si>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</si>
  <si>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</si>
  <si>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</si>
  <si>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</si>
  <si>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</si>
  <si>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</si>
  <si>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</si>
  <si>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</si>
  <si>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</si>
  <si>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</si>
  <si>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</si>
  <si>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</si>
  <si>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</si>
  <si>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</si>
  <si>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</si>
  <si>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</si>
  <si>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</si>
  <si>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</si>
  <si>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</si>
  <si>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</si>
  <si>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</si>
  <si>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</si>
  <si>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</si>
  <si>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</si>
  <si>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</si>
  <si>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</si>
  <si>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</si>
  <si>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</si>
  <si>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</si>
  <si>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</si>
  <si>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</si>
  <si>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</si>
  <si>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</si>
  <si>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</si>
  <si>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</si>
  <si>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</si>
  <si>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</si>
  <si>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</si>
  <si>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</si>
  <si>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</si>
  <si>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</si>
  <si>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</si>
  <si>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</si>
  <si>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</si>
  <si>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</si>
  <si>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</si>
  <si>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</si>
  <si>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</si>
  <si>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</si>
  <si>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</si>
  <si>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</si>
  <si>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</si>
  <si>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</si>
  <si>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</si>
  <si>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</si>
  <si>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</si>
  <si>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</si>
  <si>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</si>
  <si>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</si>
  <si>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</si>
  <si>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</si>
  <si>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</si>
  <si>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</si>
  <si>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</si>
  <si>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</si>
  <si>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</si>
  <si>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</si>
  <si>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</si>
  <si>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</si>
  <si>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</si>
  <si>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</si>
  <si>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</si>
  <si>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</si>
  <si>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</si>
  <si>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</si>
  <si>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</si>
  <si>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</si>
  <si>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</si>
  <si>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</si>
  <si>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</si>
  <si>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</si>
  <si>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</si>
  <si>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</si>
  <si>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</si>
  <si>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</si>
  <si>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</si>
  <si>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</si>
  <si>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</si>
  <si>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</si>
  <si>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</si>
  <si>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</si>
  <si>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</si>
  <si>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</si>
  <si>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</si>
  <si>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</si>
  <si>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</si>
  <si>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</si>
  <si>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</si>
  <si>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</si>
  <si>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</si>
  <si>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</si>
  <si>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</si>
  <si>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</si>
  <si>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</si>
  <si>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</si>
  <si>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</si>
  <si>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</si>
  <si>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</si>
  <si>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</si>
  <si>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</si>
  <si>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</si>
  <si>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</si>
  <si>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</si>
  <si>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</si>
  <si>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</si>
  <si>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</si>
  <si>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</si>
  <si>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</si>
  <si>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</si>
  <si>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</si>
  <si>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</si>
  <si>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</si>
  <si>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</si>
  <si>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</si>
  <si>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</si>
  <si>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</si>
  <si>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</si>
  <si>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</si>
  <si>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</si>
  <si>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</si>
  <si>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</si>
  <si>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</si>
  <si>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</si>
  <si>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</si>
  <si>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</si>
  <si>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</si>
  <si>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</si>
  <si>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</si>
  <si>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</si>
  <si>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</si>
  <si>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</si>
  <si>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</si>
  <si>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</si>
  <si>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</si>
  <si>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</si>
  <si>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</si>
  <si>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</si>
  <si>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</si>
  <si>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</si>
  <si>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</si>
  <si>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</si>
  <si>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</si>
  <si>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</si>
  <si>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</si>
  <si>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</si>
  <si>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</si>
  <si>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</si>
  <si>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</si>
  <si>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</si>
  <si>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</si>
  <si>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</si>
  <si>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</si>
  <si>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</si>
  <si>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</si>
  <si>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</si>
  <si>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</si>
  <si>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</si>
  <si>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</si>
  <si>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</si>
  <si>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</si>
  <si>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</si>
  <si>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</si>
  <si>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</si>
  <si>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</si>
  <si>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</si>
  <si>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</si>
  <si>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</si>
  <si>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</si>
  <si>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</si>
  <si>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</si>
  <si>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</si>
  <si>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</si>
  <si>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</si>
  <si>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</si>
  <si>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</si>
  <si>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</si>
  <si>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</si>
  <si>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</si>
  <si>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</si>
  <si>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</si>
  <si>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</si>
  <si>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</si>
  <si>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</si>
  <si>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</si>
  <si>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</si>
  <si>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</si>
  <si>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</si>
  <si>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</si>
  <si>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</si>
  <si>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</si>
  <si>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</si>
  <si>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</si>
  <si>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</si>
  <si>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</si>
  <si>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</si>
  <si>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</si>
  <si>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</si>
  <si>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</si>
  <si>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</si>
  <si>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</si>
  <si>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</si>
  <si>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</si>
  <si>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</si>
  <si>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</si>
  <si>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</si>
  <si>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</si>
  <si>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</si>
  <si>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</si>
  <si>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</si>
  <si>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</si>
  <si>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</si>
  <si>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</si>
  <si>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</si>
  <si>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</si>
  <si>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</si>
  <si>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</si>
  <si>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</si>
  <si>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</si>
  <si>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</si>
  <si>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</si>
  <si>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</si>
  <si>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</si>
  <si>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</si>
  <si>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</si>
  <si>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</si>
  <si>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</si>
  <si>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</si>
  <si>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</si>
  <si>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</si>
  <si>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</si>
  <si>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</si>
  <si>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</si>
  <si>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</si>
  <si>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</si>
  <si>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</si>
  <si>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</si>
  <si>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</si>
  <si>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</si>
  <si>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</si>
  <si>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</si>
  <si>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</si>
  <si>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</si>
  <si>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</si>
  <si>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</si>
  <si>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</si>
  <si>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</si>
  <si>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</si>
  <si>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</si>
  <si>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</si>
  <si>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</si>
  <si>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</si>
  <si>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</si>
  <si>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</si>
  <si>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</si>
  <si>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</si>
  <si>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</si>
  <si>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</si>
  <si>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</si>
  <si>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</si>
  <si>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</si>
  <si>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</si>
  <si>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</si>
  <si>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</si>
  <si>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</si>
  <si>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</si>
  <si>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</si>
  <si>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</si>
  <si>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</si>
  <si>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</si>
  <si>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</si>
  <si>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</si>
  <si>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</si>
  <si>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</si>
  <si>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</si>
  <si>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</si>
  <si>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</si>
  <si>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</si>
  <si>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</si>
  <si>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</si>
  <si>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</si>
  <si>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</si>
  <si>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</si>
  <si>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</si>
  <si>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</si>
  <si>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</si>
  <si>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</si>
  <si>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</si>
  <si>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</si>
  <si>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</si>
  <si>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</si>
  <si>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</si>
  <si>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</si>
  <si>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</si>
  <si>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</si>
  <si>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</si>
  <si>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</si>
  <si>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</si>
  <si>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</si>
  <si>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</si>
  <si>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</si>
  <si>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</si>
  <si>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</si>
  <si>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</si>
  <si>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</si>
  <si>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</si>
  <si>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</si>
  <si>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</si>
  <si>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</si>
  <si>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</si>
  <si>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</si>
  <si>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</si>
  <si>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</si>
  <si>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</si>
  <si>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</si>
  <si>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</si>
  <si>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</si>
  <si>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</si>
  <si>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</si>
  <si>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</si>
  <si>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</si>
  <si>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</si>
  <si>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</si>
  <si>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</si>
  <si>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</si>
  <si>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</si>
  <si>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</si>
  <si>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</si>
  <si>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</si>
  <si>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</si>
  <si>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</si>
  <si>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</si>
  <si>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</si>
  <si>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</si>
  <si>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</si>
  <si>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</si>
  <si>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</si>
  <si>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</si>
  <si>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</si>
  <si>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</si>
  <si>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</si>
  <si>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</si>
  <si>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</si>
  <si>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</si>
  <si>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</si>
  <si>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</si>
  <si>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</si>
  <si>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</si>
  <si>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</si>
  <si>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</si>
  <si>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</si>
  <si>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</si>
  <si>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</si>
  <si>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</si>
  <si>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</si>
  <si>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</si>
  <si>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</si>
  <si>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</si>
  <si>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</si>
  <si>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</si>
  <si>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</si>
  <si>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</si>
  <si>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</si>
  <si>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</si>
  <si>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</si>
  <si>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</si>
  <si>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</si>
  <si>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</si>
  <si>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</si>
  <si>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</si>
  <si>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</si>
  <si>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</si>
  <si>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</si>
  <si>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</si>
  <si>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</si>
  <si>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</si>
  <si>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</si>
  <si>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</si>
  <si>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</si>
  <si>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</si>
  <si>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</si>
  <si>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</si>
  <si>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</si>
  <si>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</si>
  <si>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</si>
  <si>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</si>
  <si>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</si>
  <si>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</si>
  <si>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</si>
  <si>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</si>
  <si>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</si>
  <si>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</si>
  <si>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</si>
  <si>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</si>
  <si>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</si>
  <si>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</si>
  <si>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</si>
  <si>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</si>
  <si>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</si>
  <si>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</si>
  <si>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</si>
  <si>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</si>
  <si>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</si>
  <si>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</si>
  <si>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</si>
  <si>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</si>
  <si>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</si>
  <si>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</si>
  <si>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</si>
  <si>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</si>
  <si>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</si>
  <si>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</si>
  <si>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</si>
  <si>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</si>
  <si>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</si>
  <si>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</si>
  <si>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</si>
  <si>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</si>
  <si>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</si>
  <si>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</si>
  <si>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</si>
  <si>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</si>
  <si>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</si>
  <si>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</si>
  <si>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</si>
  <si>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</si>
  <si>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</si>
  <si>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</si>
  <si>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</si>
  <si>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</si>
  <si>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</si>
  <si>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</si>
  <si>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</si>
  <si>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</si>
  <si>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</si>
  <si>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</si>
  <si>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</si>
  <si>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</si>
  <si>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</si>
  <si>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</si>
  <si>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</si>
  <si>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</si>
  <si>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</si>
  <si>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</si>
  <si>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</si>
  <si>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</si>
  <si>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</si>
  <si>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</si>
  <si>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</si>
  <si>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</si>
  <si>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</si>
  <si>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</si>
  <si>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</si>
  <si>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</si>
  <si>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</si>
  <si>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</si>
  <si>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</si>
  <si>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</si>
  <si>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</si>
  <si>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</si>
  <si>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</si>
  <si>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</si>
  <si>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</si>
  <si>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</si>
  <si>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</si>
  <si>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</si>
  <si>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</si>
  <si>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</si>
  <si>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</si>
  <si>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</si>
  <si>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</si>
  <si>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</si>
  <si>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</si>
  <si>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</si>
  <si>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</si>
  <si>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</si>
  <si>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</si>
  <si>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</si>
  <si>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</si>
  <si>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</si>
  <si>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</si>
  <si>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</si>
  <si>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</si>
  <si>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</si>
  <si>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</si>
  <si>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</si>
  <si>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</si>
  <si>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</si>
  <si>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</si>
  <si>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</si>
  <si>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</si>
  <si>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</si>
  <si>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</si>
  <si>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</si>
  <si>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</si>
  <si>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</si>
  <si>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</si>
  <si>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</si>
  <si>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</si>
  <si>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</si>
  <si>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</si>
  <si>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</si>
  <si>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</si>
  <si>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</si>
  <si>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</si>
  <si>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</si>
  <si>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</si>
  <si>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</si>
  <si>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</si>
  <si>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</si>
  <si>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</si>
  <si>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</si>
  <si>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</si>
  <si>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</si>
  <si>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</si>
  <si>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</si>
  <si>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</si>
  <si>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</si>
  <si>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</si>
  <si>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</si>
  <si>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</si>
  <si>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</si>
  <si>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</si>
  <si>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</si>
  <si>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</si>
  <si>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</si>
  <si>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</si>
  <si>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</si>
  <si>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</si>
  <si>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</si>
  <si>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</si>
  <si>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</si>
  <si>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</si>
  <si>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</si>
  <si>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</si>
  <si>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</si>
  <si>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</si>
  <si>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</si>
  <si>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</si>
  <si>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</si>
  <si>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</si>
  <si>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</si>
  <si>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</si>
  <si>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</si>
  <si>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</si>
  <si>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</si>
  <si>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</si>
  <si>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</si>
  <si>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</si>
  <si>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</si>
  <si>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</si>
  <si>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</si>
  <si>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</si>
  <si>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</si>
  <si>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</si>
  <si>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</si>
  <si>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</si>
  <si>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</si>
  <si>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</si>
  <si>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</si>
  <si>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</si>
  <si>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</si>
  <si>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</si>
  <si>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</si>
  <si>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</si>
  <si>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</si>
  <si>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</si>
  <si>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</si>
  <si>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</si>
  <si>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</si>
  <si>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</si>
  <si>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</si>
  <si>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</si>
  <si>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</si>
  <si>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</si>
  <si>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</si>
  <si>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</si>
  <si>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</si>
  <si>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</si>
  <si>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</si>
  <si>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</si>
  <si>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</si>
  <si>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</si>
  <si>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</si>
  <si>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</si>
  <si>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</si>
  <si>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</si>
  <si>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</si>
  <si>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</si>
  <si>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</si>
  <si>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</si>
  <si>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</si>
  <si>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</si>
  <si>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</si>
  <si>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</si>
  <si>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</si>
  <si>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</si>
  <si>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</si>
  <si>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</si>
  <si>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</si>
  <si>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</si>
  <si>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</si>
  <si>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</si>
  <si>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</si>
  <si>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</si>
  <si>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</si>
  <si>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</si>
  <si>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</si>
  <si>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</si>
  <si>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</si>
  <si>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</si>
  <si>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</si>
  <si>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</si>
  <si>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</si>
  <si>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</si>
  <si>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</si>
  <si>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</si>
  <si>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</si>
  <si>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</si>
  <si>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</si>
  <si>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</si>
  <si>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</si>
  <si>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</si>
  <si>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</si>
  <si>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</si>
  <si>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</si>
  <si>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</si>
  <si>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</si>
  <si>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</si>
  <si>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</si>
  <si>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</si>
  <si>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</si>
  <si>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</si>
  <si>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</si>
  <si>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</si>
  <si>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</si>
  <si>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</si>
  <si>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</si>
  <si>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</si>
  <si>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</si>
  <si>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</si>
  <si>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</si>
  <si>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</si>
  <si>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</si>
  <si>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</si>
  <si>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</si>
  <si>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</si>
  <si>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</si>
  <si>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</si>
  <si>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</si>
  <si>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</si>
  <si>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</si>
  <si>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</si>
  <si>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</si>
  <si>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</si>
  <si>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</si>
  <si>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</si>
  <si>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</si>
  <si>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</si>
  <si>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</si>
  <si>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</si>
  <si>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</si>
  <si>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</si>
  <si>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</si>
  <si>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</si>
  <si>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</si>
  <si>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</si>
  <si>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</si>
  <si>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</si>
  <si>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</si>
  <si>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</si>
  <si>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</si>
  <si>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</si>
  <si>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</si>
  <si>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</si>
  <si>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</si>
  <si>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</si>
  <si>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</si>
  <si>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</si>
  <si>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</si>
  <si>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</si>
  <si>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</si>
  <si>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</si>
  <si>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</si>
  <si>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</si>
  <si>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</si>
  <si>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</si>
  <si>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</si>
  <si>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</si>
  <si>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</si>
  <si>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</si>
  <si>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</si>
  <si>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</si>
  <si>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</si>
  <si>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</si>
  <si>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</si>
  <si>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</si>
  <si>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</si>
  <si>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</si>
  <si>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</si>
  <si>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</si>
  <si>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</si>
  <si>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</si>
  <si>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</si>
  <si>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</si>
  <si>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</si>
  <si>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</si>
  <si>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</si>
  <si>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</si>
  <si>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</si>
  <si>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</si>
  <si>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</si>
  <si>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</si>
  <si>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</si>
  <si>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</si>
  <si>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</si>
  <si>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</si>
  <si>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</si>
  <si>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</si>
  <si>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</si>
  <si>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</si>
  <si>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</si>
  <si>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</si>
  <si>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</si>
  <si>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</si>
  <si>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</si>
  <si>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</si>
  <si>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</si>
  <si>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</si>
  <si>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</si>
  <si>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</si>
  <si>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</si>
  <si>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</si>
  <si>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</si>
  <si>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</si>
  <si>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</si>
  <si>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</si>
  <si>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</si>
  <si>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</si>
  <si>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</si>
  <si>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</si>
  <si>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</si>
  <si>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</si>
  <si>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</si>
  <si>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</si>
  <si>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</si>
  <si>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</si>
  <si>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</si>
  <si>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</si>
  <si>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</si>
  <si>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</si>
  <si>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</si>
  <si>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</si>
  <si>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</si>
  <si>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</si>
  <si>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</si>
  <si>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</si>
  <si>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</si>
  <si>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</si>
  <si>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</si>
  <si>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</si>
  <si>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</si>
  <si>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</si>
  <si>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</si>
  <si>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</si>
  <si>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</si>
  <si>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</si>
  <si>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</si>
  <si>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</si>
  <si>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</si>
  <si>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</si>
  <si>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</si>
  <si>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</si>
  <si>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</si>
  <si>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</si>
  <si>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</si>
  <si>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</si>
  <si>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</si>
  <si>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</si>
  <si>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</si>
  <si>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</si>
  <si>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</si>
  <si>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</si>
  <si>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</si>
  <si>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</si>
  <si>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</si>
  <si>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</si>
  <si>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</si>
  <si>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</si>
  <si>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</si>
  <si>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</si>
  <si>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</si>
  <si>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</si>
  <si>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</si>
  <si>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</si>
  <si>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</si>
  <si>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</si>
  <si>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</si>
  <si>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</si>
  <si>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</si>
  <si>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</si>
  <si>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</si>
  <si>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</si>
  <si>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</si>
  <si>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</si>
  <si>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</si>
  <si>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</si>
  <si>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</si>
  <si>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</si>
  <si>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</si>
  <si>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</si>
  <si>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</si>
  <si>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</si>
  <si>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</si>
  <si>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</si>
  <si>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</si>
  <si>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</si>
  <si>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</si>
  <si>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</si>
  <si>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</si>
  <si>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</si>
  <si>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</si>
  <si>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</si>
  <si>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</si>
  <si>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</si>
  <si>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</si>
  <si>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</si>
  <si>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</si>
  <si>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</si>
  <si>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</si>
  <si>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</si>
  <si>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</si>
  <si>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</si>
  <si>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</si>
  <si>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</si>
  <si>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</si>
  <si>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</si>
  <si>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</si>
  <si>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</si>
  <si>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</si>
  <si>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</si>
  <si>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</si>
  <si>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</si>
  <si>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</si>
  <si>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</si>
  <si>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</si>
  <si>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</si>
  <si>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</si>
  <si>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</si>
  <si>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</si>
  <si>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</si>
  <si>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</si>
  <si>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</si>
  <si>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</si>
  <si>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</si>
  <si>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</si>
  <si>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</si>
  <si>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</si>
  <si>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</si>
  <si>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</si>
  <si>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</si>
  <si>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</si>
  <si>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</si>
  <si>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</si>
  <si>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</si>
  <si>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</si>
  <si>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</si>
  <si>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</si>
  <si>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</si>
  <si>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</si>
  <si>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</si>
  <si>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</si>
  <si>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</si>
  <si>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</si>
  <si>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</si>
  <si>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</si>
  <si>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</si>
  <si>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</si>
  <si>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</si>
  <si>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</si>
  <si>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</si>
  <si>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</si>
  <si>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</si>
  <si>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</si>
  <si>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</si>
  <si>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</si>
  <si>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</si>
  <si>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</si>
  <si>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</si>
  <si>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</si>
  <si>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</si>
  <si>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</si>
  <si>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</si>
  <si>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</si>
  <si>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</si>
  <si>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</si>
  <si>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</si>
  <si>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</si>
  <si>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</si>
  <si>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</si>
  <si>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</si>
  <si>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</si>
  <si>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</si>
  <si>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</si>
  <si>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</si>
  <si>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</si>
  <si>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</si>
  <si>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</si>
  <si>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</si>
  <si>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</si>
  <si>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</si>
  <si>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</si>
  <si>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</si>
  <si>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</si>
  <si>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</si>
  <si>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</si>
  <si>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</si>
  <si>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</si>
  <si>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</si>
  <si>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</si>
  <si>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</si>
  <si>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</si>
  <si>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</si>
  <si>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</si>
  <si>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</si>
  <si>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</si>
  <si>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</si>
  <si>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</si>
  <si>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</si>
  <si>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</si>
  <si>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</si>
  <si>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</si>
  <si>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</si>
  <si>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</si>
  <si>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</si>
  <si>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</si>
  <si>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</si>
  <si>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</si>
  <si>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</si>
  <si>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</si>
  <si>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</si>
  <si>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</si>
  <si>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</si>
  <si>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</si>
  <si>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</si>
  <si>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</si>
  <si>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</si>
  <si>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</si>
  <si>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</si>
  <si>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</si>
  <si>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</si>
  <si>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</si>
  <si>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</si>
  <si>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</si>
  <si>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</si>
  <si>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</si>
  <si>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</si>
  <si>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</si>
  <si>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</si>
  <si>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</si>
  <si>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</si>
  <si>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</si>
  <si>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</si>
  <si>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</si>
  <si>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</si>
  <si>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</si>
  <si>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</si>
  <si>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</si>
  <si>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</si>
  <si>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</si>
  <si>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</si>
  <si>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</si>
  <si>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</si>
  <si>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</si>
  <si>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</si>
  <si>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</si>
  <si>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</si>
  <si>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</si>
  <si>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</si>
  <si>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</si>
  <si>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</si>
  <si>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</si>
  <si>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</si>
  <si>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</si>
  <si>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</si>
  <si>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</si>
  <si>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</si>
  <si>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</si>
  <si>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</si>
  <si>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</si>
  <si>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</si>
  <si>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</si>
  <si>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</si>
  <si>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</si>
  <si>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</si>
  <si>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</si>
  <si>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</si>
  <si>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</si>
  <si>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</si>
  <si>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</si>
  <si>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</si>
  <si>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</si>
  <si>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</si>
  <si>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</si>
  <si>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</si>
  <si>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</si>
  <si>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</si>
  <si>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</si>
  <si>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</si>
  <si>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</si>
  <si>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</si>
  <si>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</si>
  <si>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</si>
  <si>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</si>
  <si>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</si>
  <si>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</si>
  <si>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</si>
  <si>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</si>
  <si>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</si>
  <si>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</si>
  <si>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</si>
  <si>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</si>
  <si>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</si>
  <si>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</si>
  <si>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</si>
  <si>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</si>
  <si>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</si>
  <si>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</si>
  <si>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</si>
  <si>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</si>
  <si>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</si>
  <si>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</si>
  <si>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</si>
  <si>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</si>
  <si>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</si>
  <si>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</si>
  <si>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</si>
  <si>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</si>
  <si>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</si>
  <si>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</si>
  <si>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</si>
  <si>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</si>
  <si>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</si>
  <si>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</si>
  <si>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</si>
  <si>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</si>
  <si>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</si>
  <si>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</si>
  <si>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</si>
  <si>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</si>
  <si>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</si>
  <si>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</si>
  <si>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</si>
  <si>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</si>
  <si>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</si>
  <si>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</si>
  <si>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</si>
  <si>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</si>
  <si>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</si>
  <si>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</si>
  <si>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</si>
  <si>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</si>
  <si>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</si>
  <si>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</si>
  <si>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</si>
  <si>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</si>
  <si>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</si>
  <si>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</si>
  <si>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</si>
  <si>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</si>
  <si>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</si>
  <si>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</si>
  <si>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</si>
  <si>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</si>
  <si>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</si>
  <si>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</si>
  <si>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</si>
  <si>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</si>
  <si>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</si>
  <si>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</si>
  <si>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</si>
  <si>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</si>
  <si>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</si>
  <si>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</si>
  <si>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</si>
  <si>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</si>
  <si>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</si>
  <si>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</si>
  <si>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</si>
  <si>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</si>
  <si>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</si>
  <si>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</si>
  <si>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</si>
  <si>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</si>
  <si>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</si>
  <si>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</si>
  <si>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</si>
  <si>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</si>
  <si>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</si>
  <si>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</si>
  <si>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</si>
  <si>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</si>
  <si>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</si>
  <si>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</si>
  <si>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</si>
  <si>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</si>
  <si>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</si>
  <si>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</si>
  <si>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</si>
  <si>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</si>
  <si>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</si>
  <si>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</si>
  <si>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</si>
  <si>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</si>
  <si>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</si>
  <si>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</si>
  <si>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</si>
  <si>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</si>
  <si>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</si>
  <si>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</si>
  <si>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</si>
  <si>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</si>
  <si>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</si>
  <si>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</si>
  <si>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</si>
  <si>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</si>
  <si>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</si>
  <si>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</si>
  <si>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</si>
  <si>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</si>
  <si>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</si>
  <si>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</si>
  <si>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</si>
  <si>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</si>
  <si>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</si>
  <si>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</si>
  <si>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</si>
  <si>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</si>
  <si>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</si>
  <si>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</si>
  <si>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</si>
  <si>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</si>
  <si>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</si>
  <si>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</si>
  <si>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</si>
  <si>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</si>
  <si>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</si>
  <si>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</si>
  <si>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</si>
  <si>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</si>
  <si>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</si>
  <si>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</si>
  <si>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</si>
  <si>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</si>
  <si>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</si>
  <si>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</si>
  <si>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</si>
  <si>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</si>
  <si>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</si>
  <si>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</si>
  <si>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</si>
  <si>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</si>
  <si>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</si>
  <si>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</si>
  <si>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</si>
  <si>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</si>
  <si>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</si>
  <si>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</si>
  <si>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</si>
  <si>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</si>
  <si>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</si>
  <si>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</si>
  <si>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</si>
  <si>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</si>
  <si>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</si>
  <si>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</si>
  <si>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</si>
  <si>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</si>
  <si>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</si>
  <si>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</si>
  <si>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</si>
  <si>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</si>
  <si>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</si>
  <si>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</si>
  <si>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</si>
  <si>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</si>
  <si>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</si>
  <si>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</si>
  <si>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</si>
  <si>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</si>
  <si>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</si>
  <si>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</si>
  <si>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</si>
  <si>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</si>
  <si>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</si>
  <si>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</si>
  <si>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</si>
  <si>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</si>
  <si>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</si>
  <si>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</si>
  <si>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</si>
  <si>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</si>
  <si>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</si>
  <si>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</si>
  <si>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</si>
  <si>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</si>
  <si>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</si>
  <si>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</si>
  <si>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</si>
  <si>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</si>
  <si>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</si>
  <si>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</si>
  <si>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</si>
  <si>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</si>
  <si>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</si>
  <si>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</si>
  <si>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</si>
  <si>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</si>
  <si>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</si>
  <si>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</si>
  <si>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</si>
  <si>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</si>
  <si>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</si>
  <si>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</si>
  <si>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</si>
  <si>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</si>
  <si>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</si>
  <si>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</si>
  <si>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</si>
  <si>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</si>
  <si>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</si>
  <si>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</si>
  <si>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</si>
  <si>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</si>
  <si>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</si>
  <si>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</si>
  <si>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</si>
  <si>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</si>
  <si>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</si>
  <si>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</si>
  <si>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</si>
  <si>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</si>
  <si>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</si>
  <si>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</si>
  <si>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</si>
  <si>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</si>
  <si>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</si>
  <si>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</si>
  <si>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</si>
  <si>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</si>
  <si>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</si>
  <si>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</si>
  <si>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</si>
  <si>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</si>
  <si>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</si>
  <si>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</si>
  <si>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</si>
  <si>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</si>
  <si>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</si>
  <si>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</si>
  <si>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</si>
  <si>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</si>
  <si>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</si>
  <si>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</si>
  <si>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</si>
  <si>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</si>
  <si>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</si>
  <si>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</si>
  <si>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</si>
  <si>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</si>
  <si>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</si>
  <si>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</si>
  <si>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</si>
  <si>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</si>
  <si>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</si>
  <si>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</si>
  <si>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</si>
  <si>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</si>
  <si>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</si>
  <si>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</si>
  <si>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</si>
  <si>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</si>
  <si>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</si>
  <si>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</si>
  <si>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</si>
  <si>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</si>
  <si>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</si>
  <si>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</si>
  <si>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</si>
  <si>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</si>
  <si>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</si>
  <si>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</si>
  <si>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</si>
  <si>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</si>
  <si>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</si>
  <si>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</si>
  <si>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</si>
  <si>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</si>
  <si>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</si>
  <si>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</si>
  <si>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</si>
  <si>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</si>
  <si>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</si>
  <si>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</si>
  <si>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</si>
  <si>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</si>
  <si>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</si>
  <si>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</si>
  <si>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</si>
  <si>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</si>
  <si>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</si>
  <si>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</si>
  <si>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</si>
  <si>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</si>
  <si>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</si>
  <si>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</si>
  <si>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</si>
  <si>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</si>
  <si>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</si>
  <si>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</si>
  <si>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</si>
  <si>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</si>
  <si>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</si>
  <si>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</si>
  <si>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</si>
  <si>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</si>
  <si>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</si>
  <si>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</si>
  <si>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</si>
  <si>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</si>
  <si>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</si>
  <si>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</si>
  <si>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</si>
  <si>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</si>
  <si>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</si>
  <si>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</si>
  <si>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</si>
  <si>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</si>
  <si>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</si>
  <si>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</si>
  <si>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</si>
  <si>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</si>
  <si>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</si>
  <si>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</si>
  <si>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</si>
  <si>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</si>
  <si>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</si>
  <si>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</si>
  <si>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</si>
  <si>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</si>
  <si>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</si>
  <si>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</si>
  <si>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</si>
  <si>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</si>
  <si>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</si>
  <si>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</si>
  <si>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</si>
  <si>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</si>
  <si>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</si>
  <si>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</si>
  <si>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</si>
  <si>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</si>
  <si>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</si>
  <si>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</si>
  <si>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</si>
  <si>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</si>
  <si>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</si>
  <si>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</si>
  <si>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</si>
  <si>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</si>
  <si>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</si>
  <si>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</si>
  <si>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</si>
  <si>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</si>
  <si>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</si>
  <si>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</si>
  <si>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</si>
  <si>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</si>
  <si>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</si>
  <si>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</si>
  <si>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</si>
  <si>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</si>
  <si>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</si>
  <si>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</si>
  <si>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</si>
  <si>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</si>
  <si>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</si>
  <si>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</si>
  <si>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</si>
  <si>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</si>
  <si>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</si>
  <si>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</si>
  <si>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</si>
  <si>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</si>
  <si>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</si>
  <si>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</si>
  <si>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</si>
  <si>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</si>
  <si>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</si>
  <si>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</si>
  <si>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</si>
  <si>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</si>
  <si>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</si>
  <si>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</si>
  <si>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</si>
  <si>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</si>
  <si>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</si>
  <si>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</si>
  <si>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</si>
  <si>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</si>
  <si>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</si>
  <si>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</si>
  <si>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</si>
  <si>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</si>
  <si>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</si>
  <si>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</si>
  <si>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</si>
  <si>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</si>
  <si>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</si>
  <si>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</si>
  <si>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</si>
  <si>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</si>
  <si>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</si>
  <si>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</si>
  <si>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</si>
  <si>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</si>
  <si>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</si>
  <si>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</si>
  <si>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</si>
  <si>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</si>
  <si>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</si>
  <si>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</si>
  <si>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</si>
  <si>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</si>
  <si>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</si>
  <si>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</si>
  <si>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</si>
  <si>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</si>
  <si>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</si>
  <si>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</si>
  <si>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</si>
  <si>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</si>
  <si>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</si>
  <si>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</si>
  <si>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</si>
  <si>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</si>
  <si>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</si>
  <si>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</si>
  <si>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</si>
  <si>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</si>
  <si>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</si>
  <si>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</si>
  <si>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</si>
  <si>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</si>
  <si>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</si>
  <si>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</si>
  <si>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</si>
  <si>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</si>
  <si>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</si>
  <si>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</si>
  <si>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</si>
  <si>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</si>
  <si>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</si>
  <si>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</si>
  <si>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</si>
  <si>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</si>
  <si>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</si>
  <si>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</si>
  <si>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</si>
  <si>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</si>
  <si>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</si>
  <si>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</si>
  <si>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</si>
  <si>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</si>
  <si>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</si>
  <si>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</si>
  <si>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</si>
  <si>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</si>
  <si>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</si>
  <si>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</si>
  <si>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</si>
  <si>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</si>
  <si>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</si>
  <si>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</si>
  <si>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</si>
  <si>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</si>
  <si>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</si>
  <si>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</si>
  <si>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</si>
  <si>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</si>
  <si>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</si>
  <si>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</si>
  <si>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</si>
  <si>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</si>
  <si>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</si>
  <si>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</si>
  <si>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</si>
  <si>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</si>
  <si>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</si>
  <si>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</si>
  <si>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</si>
  <si>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</si>
  <si>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</si>
  <si>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</si>
  <si>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</si>
  <si>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</si>
  <si>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</si>
  <si>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</si>
  <si>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</si>
  <si>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</si>
  <si>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</si>
  <si>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</si>
  <si>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</si>
  <si>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</si>
  <si>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</si>
  <si>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</si>
  <si>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</si>
  <si>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</si>
  <si>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</si>
  <si>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</si>
  <si>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</si>
  <si>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</si>
  <si>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</si>
  <si>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</si>
  <si>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</si>
  <si>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</si>
  <si>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</si>
  <si>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</si>
  <si>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</si>
  <si>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</si>
  <si>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</si>
  <si>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</si>
  <si>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</si>
  <si>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</si>
  <si>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</si>
  <si>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</si>
  <si>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</si>
  <si>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</si>
  <si>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</si>
  <si>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</si>
  <si>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</si>
  <si>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</si>
  <si>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</si>
  <si>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</si>
  <si>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</si>
  <si>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</si>
  <si>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</si>
  <si>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</si>
  <si>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</si>
  <si>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</si>
  <si>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</si>
  <si>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</si>
  <si>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</si>
  <si>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</si>
  <si>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</si>
  <si>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</si>
  <si>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</si>
  <si>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</si>
  <si>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</si>
  <si>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</si>
  <si>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</si>
  <si>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</si>
  <si>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</si>
  <si>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</si>
  <si>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</si>
  <si>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</si>
  <si>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</si>
  <si>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</si>
  <si>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</si>
  <si>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</si>
  <si>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</si>
  <si>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</si>
  <si>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</si>
  <si>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</si>
  <si>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</si>
  <si>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</si>
  <si>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</si>
  <si>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</si>
  <si>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</si>
  <si>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</si>
  <si>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</si>
  <si>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</si>
  <si>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</si>
  <si>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</si>
  <si>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</si>
  <si>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</si>
  <si>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</si>
  <si>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</si>
  <si>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</si>
  <si>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</si>
  <si>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</si>
  <si>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</si>
  <si>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</si>
  <si>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</si>
  <si>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</si>
  <si>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</si>
  <si>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</si>
  <si>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</si>
  <si>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</si>
  <si>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</si>
  <si>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</si>
  <si>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</si>
  <si>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</si>
  <si>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</si>
  <si>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</si>
  <si>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</si>
  <si>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</si>
  <si>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</si>
  <si>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</si>
  <si>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</si>
  <si>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</si>
  <si>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</si>
  <si>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</si>
  <si>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</si>
  <si>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</si>
  <si>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</si>
  <si>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</si>
  <si>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</si>
  <si>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</si>
  <si>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</si>
  <si>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</si>
  <si>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</si>
  <si>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</si>
  <si>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</si>
  <si>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</si>
  <si>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</si>
  <si>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</si>
  <si>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</si>
  <si>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</si>
  <si>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</si>
  <si>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</si>
  <si>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</si>
  <si>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</si>
  <si>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</si>
  <si>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</si>
  <si>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</si>
  <si>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</si>
  <si>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</si>
  <si>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</si>
  <si>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</si>
  <si>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</si>
  <si>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</si>
  <si>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</si>
  <si>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</si>
  <si>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</si>
  <si>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</si>
  <si>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</si>
  <si>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</si>
  <si>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</si>
  <si>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</si>
  <si>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</si>
  <si>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</si>
  <si>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</si>
  <si>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</si>
  <si>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</si>
  <si>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</si>
  <si>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</si>
  <si>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</si>
  <si>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</si>
  <si>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</si>
  <si>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</si>
  <si>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</si>
  <si>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</si>
  <si>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</si>
  <si>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</si>
  <si>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</si>
  <si>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</si>
  <si>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</si>
  <si>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</si>
  <si>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</si>
  <si>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</si>
  <si>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</si>
  <si>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</si>
  <si>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</si>
  <si>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</si>
  <si>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</si>
  <si>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</si>
  <si>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</si>
  <si>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</si>
  <si>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</si>
  <si>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</si>
  <si>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</si>
  <si>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</si>
  <si>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</si>
  <si>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</si>
  <si>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</si>
  <si>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</si>
  <si>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</si>
  <si>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</si>
  <si>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</si>
  <si>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</si>
  <si>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</si>
  <si>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</si>
  <si>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</si>
  <si>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</si>
  <si>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</si>
  <si>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</si>
  <si>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</si>
  <si>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</si>
  <si>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</si>
  <si>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</si>
  <si>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</si>
  <si>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</si>
  <si>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</si>
  <si>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</si>
  <si>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</si>
  <si>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</si>
  <si>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</si>
  <si>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</si>
  <si>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</si>
  <si>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</si>
  <si>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</si>
  <si>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</si>
  <si>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</si>
  <si>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</si>
  <si>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</si>
  <si>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</si>
  <si>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</si>
  <si>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</si>
  <si>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</si>
  <si>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</si>
  <si>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</si>
  <si>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</si>
  <si>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</si>
  <si>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</si>
  <si>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</si>
  <si>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</si>
  <si>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</si>
  <si>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</si>
  <si>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</si>
  <si>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</si>
  <si>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</si>
  <si>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</si>
  <si>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</si>
  <si>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</si>
  <si>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</si>
  <si>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</si>
  <si>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</si>
  <si>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</si>
  <si>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</si>
  <si>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</si>
  <si>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</si>
  <si>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</si>
  <si>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</si>
  <si>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</si>
  <si>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</si>
  <si>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</si>
  <si>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</si>
  <si>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</si>
  <si>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</si>
  <si>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</si>
  <si>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</si>
  <si>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</si>
  <si>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</si>
  <si>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</si>
  <si>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</si>
  <si>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</si>
  <si>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</si>
  <si>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</si>
  <si>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</si>
  <si>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</si>
  <si>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</si>
  <si>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</si>
  <si>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</si>
  <si>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</si>
  <si>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</si>
  <si>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</si>
  <si>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</si>
  <si>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</si>
  <si>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</si>
  <si>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</si>
  <si>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</si>
  <si>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</si>
  <si>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</si>
  <si>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</si>
  <si>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</si>
  <si>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</si>
  <si>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</si>
  <si>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</si>
  <si>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</si>
  <si>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</si>
  <si>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</si>
  <si>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</si>
  <si>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</si>
  <si>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</si>
  <si>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</si>
  <si>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</si>
  <si>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</si>
  <si>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</si>
  <si>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</si>
  <si>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</si>
  <si>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</si>
  <si>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</si>
  <si>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</si>
  <si>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</si>
  <si>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</si>
  <si>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</si>
  <si>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</si>
  <si>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</si>
  <si>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</si>
  <si>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</si>
  <si>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</si>
  <si>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</si>
  <si>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</si>
  <si>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</si>
  <si>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</si>
  <si>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</si>
  <si>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</si>
  <si>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</si>
  <si>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</si>
  <si>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</si>
  <si>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</si>
  <si>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</si>
  <si>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</si>
  <si>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</si>
  <si>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</si>
  <si>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</si>
  <si>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</si>
  <si>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</si>
  <si>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</si>
  <si>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</si>
  <si>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</si>
  <si>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</si>
  <si>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</si>
  <si>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</si>
  <si>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</si>
  <si>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</si>
  <si>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</si>
  <si>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</si>
  <si>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</si>
  <si>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</si>
  <si>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</si>
  <si>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</si>
  <si>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</si>
  <si>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</si>
  <si>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</si>
  <si>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</si>
  <si>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</si>
  <si>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</si>
  <si>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</si>
  <si>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</si>
  <si>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</si>
  <si>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</si>
  <si>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</si>
  <si>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</si>
  <si>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</si>
  <si>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</si>
  <si>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</si>
  <si>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</si>
  <si>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</si>
  <si>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</si>
  <si>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</si>
  <si>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</si>
  <si>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</si>
  <si>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</si>
  <si>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</si>
  <si>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</si>
  <si>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</si>
  <si>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</si>
  <si>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</si>
  <si>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</si>
  <si>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</si>
  <si>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</si>
  <si>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</si>
  <si>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</si>
  <si>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</si>
  <si>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</si>
  <si>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</si>
  <si>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</si>
  <si>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</si>
  <si>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</si>
  <si>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</si>
  <si>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</si>
  <si>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</si>
  <si>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</si>
  <si>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</si>
  <si>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</si>
  <si>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</si>
  <si>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</si>
  <si>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</si>
  <si>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</si>
  <si>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</si>
  <si>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</si>
  <si>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</si>
  <si>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</si>
  <si>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</si>
  <si>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</si>
  <si>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</si>
  <si>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</si>
  <si>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</si>
  <si>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</si>
  <si>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</si>
  <si>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</si>
  <si>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</si>
  <si>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</si>
  <si>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</si>
  <si>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</si>
  <si>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</si>
  <si>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</si>
  <si>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</si>
  <si>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</si>
  <si>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</si>
  <si>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</si>
  <si>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</si>
  <si>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</si>
  <si>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</si>
  <si>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</si>
  <si>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</si>
  <si>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</si>
  <si>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</si>
  <si>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</si>
  <si>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</si>
  <si>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</si>
  <si>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</si>
  <si>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</si>
  <si>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</si>
  <si>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</si>
  <si>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</si>
  <si>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</si>
  <si>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</si>
  <si>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</si>
  <si>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</si>
  <si>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</si>
  <si>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</si>
  <si>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</si>
  <si>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</si>
  <si>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</si>
  <si>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</si>
  <si>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</si>
  <si>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</si>
  <si>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</si>
  <si>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</si>
  <si>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</si>
  <si>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</si>
  <si>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</si>
  <si>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</si>
  <si>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</si>
  <si>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</si>
  <si>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</si>
  <si>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</si>
  <si>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</si>
  <si>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</si>
  <si>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</si>
  <si>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</si>
  <si>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</si>
  <si>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</si>
  <si>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</si>
  <si>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</si>
  <si>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</si>
  <si>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</si>
  <si>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</si>
  <si>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</si>
  <si>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</si>
  <si>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</si>
  <si>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</si>
  <si>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</si>
  <si>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</si>
  <si>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</si>
  <si>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</si>
  <si>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</si>
  <si>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</si>
  <si>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</si>
  <si>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</si>
  <si>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</si>
  <si>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</si>
  <si>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</si>
  <si>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</si>
  <si>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</si>
  <si>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</si>
  <si>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</si>
  <si>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</si>
  <si>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</si>
  <si>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</si>
  <si>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</si>
  <si>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</si>
  <si>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</si>
  <si>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</si>
  <si>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</si>
  <si>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</si>
  <si>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</si>
  <si>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</si>
  <si>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</si>
  <si>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</si>
  <si>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</si>
  <si>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</si>
  <si>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</si>
  <si>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</si>
  <si>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</si>
  <si>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</si>
  <si>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</si>
  <si>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</si>
  <si>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</si>
  <si>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</si>
  <si>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</si>
  <si>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</si>
  <si>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</si>
  <si>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</si>
  <si>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</si>
  <si>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</si>
  <si>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</si>
  <si>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</si>
  <si>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</si>
  <si>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</si>
  <si>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</si>
  <si>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</si>
  <si>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</si>
  <si>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</si>
  <si>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</si>
  <si>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</si>
  <si>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</si>
  <si>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</si>
  <si>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</si>
  <si>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</si>
  <si>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</si>
  <si>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</si>
  <si>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</si>
  <si>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</si>
  <si>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</si>
  <si>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</si>
  <si>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</si>
  <si>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</si>
  <si>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</si>
  <si>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</si>
  <si>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</si>
  <si>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</si>
  <si>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</si>
  <si>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</si>
  <si>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</si>
  <si>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</si>
  <si>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</si>
  <si>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</si>
  <si>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</si>
  <si>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</si>
  <si>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</si>
  <si>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</si>
  <si>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</si>
  <si>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</si>
  <si>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</si>
  <si>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</si>
  <si>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</si>
  <si>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</si>
  <si>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</si>
  <si>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</si>
  <si>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</si>
  <si>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</si>
  <si>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</si>
  <si>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</si>
  <si>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</si>
  <si>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</si>
  <si>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</si>
  <si>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</si>
  <si>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</si>
  <si>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</si>
  <si>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</si>
  <si>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</si>
  <si>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</si>
  <si>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</si>
  <si>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</si>
  <si>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</si>
  <si>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</si>
  <si>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</si>
  <si>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</si>
  <si>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</si>
  <si>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</si>
  <si>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</si>
  <si>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</si>
  <si>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</si>
  <si>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</si>
  <si>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</si>
  <si>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</si>
  <si>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</si>
  <si>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</si>
  <si>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</si>
  <si>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</si>
  <si>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</si>
  <si>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</si>
  <si>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</si>
  <si>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</si>
  <si>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</si>
  <si>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</si>
  <si>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</si>
  <si>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</si>
  <si>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</si>
  <si>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</si>
  <si>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</si>
  <si>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</si>
  <si>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</si>
  <si>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</si>
  <si>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</si>
  <si>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</si>
  <si>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</si>
  <si>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</si>
  <si>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</si>
  <si>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</si>
  <si>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</si>
  <si>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</si>
  <si>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</si>
  <si>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</si>
  <si>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</si>
  <si>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</si>
  <si>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</si>
  <si>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</si>
  <si>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</si>
  <si>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</si>
  <si>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</si>
  <si>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</si>
  <si>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</si>
  <si>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</si>
  <si>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</si>
  <si>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</si>
  <si>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</si>
  <si>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</si>
  <si>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</si>
  <si>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</si>
  <si>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</si>
  <si>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</si>
  <si>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</si>
  <si>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</si>
  <si>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</si>
  <si>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</si>
  <si>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</si>
  <si>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</si>
  <si>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</si>
  <si>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</si>
  <si>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</si>
  <si>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</si>
  <si>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</si>
  <si>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</si>
  <si>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</si>
  <si>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</si>
  <si>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</si>
  <si>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</si>
  <si>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</si>
  <si>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</si>
  <si>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</si>
  <si>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</si>
  <si>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</si>
  <si>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</si>
  <si>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</si>
  <si>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</si>
  <si>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</si>
  <si>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</si>
  <si>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</si>
  <si>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</si>
  <si>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</si>
  <si>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</si>
  <si>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</si>
  <si>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</si>
  <si>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</si>
  <si>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</si>
  <si>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</si>
  <si>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</si>
  <si>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</si>
  <si>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</si>
  <si>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</si>
  <si>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</si>
  <si>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</si>
  <si>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</si>
  <si>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</si>
  <si>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</si>
  <si>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</si>
  <si>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</si>
  <si>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</si>
  <si>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</si>
  <si>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</si>
  <si>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</si>
  <si>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</si>
  <si>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</si>
  <si>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</si>
  <si>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</si>
  <si>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</si>
  <si>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</si>
  <si>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</si>
  <si>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</si>
  <si>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</si>
  <si>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</si>
  <si>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</si>
  <si>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</si>
  <si>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</si>
  <si>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</si>
  <si>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</si>
  <si>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</si>
  <si>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</si>
  <si>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</si>
  <si>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</si>
  <si>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</si>
  <si>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</si>
  <si>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</si>
  <si>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</si>
  <si>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</si>
  <si>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</si>
  <si>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</si>
  <si>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</si>
  <si>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</si>
  <si>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</si>
  <si>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</si>
  <si>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</si>
  <si>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</si>
  <si>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</si>
  <si>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</si>
  <si>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</si>
  <si>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</si>
  <si>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</si>
  <si>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</si>
  <si>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</si>
  <si>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</si>
  <si>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</si>
  <si>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</si>
  <si>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</si>
  <si>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</si>
  <si>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</si>
  <si>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</si>
  <si>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</si>
  <si>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</si>
  <si>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</si>
  <si>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</si>
  <si>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</si>
  <si>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</si>
  <si>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</si>
  <si>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</si>
  <si>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</si>
  <si>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</si>
  <si>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</si>
  <si>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</si>
  <si>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</si>
  <si>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</si>
  <si>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</si>
  <si>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</si>
  <si>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</si>
  <si>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</si>
  <si>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</si>
  <si>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</si>
  <si>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</si>
  <si>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</si>
  <si>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</si>
  <si>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</si>
  <si>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</si>
  <si>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</si>
  <si>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</si>
  <si>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</si>
  <si>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</si>
  <si>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</si>
  <si>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</si>
  <si>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</si>
  <si>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</si>
  <si>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</si>
  <si>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</si>
  <si>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</si>
  <si>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</si>
  <si>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</si>
  <si>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</si>
  <si>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</si>
  <si>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</si>
  <si>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</si>
  <si>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</si>
  <si>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</si>
  <si>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</si>
  <si>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</si>
  <si>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</si>
  <si>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</si>
  <si>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</si>
  <si>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</si>
  <si>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</si>
  <si>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</si>
  <si>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</si>
  <si>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</si>
  <si>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</si>
  <si>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</si>
  <si>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</si>
  <si>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</si>
  <si>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</si>
  <si>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</si>
  <si>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</si>
  <si>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</si>
  <si>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</si>
  <si>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</si>
  <si>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</si>
  <si>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</si>
  <si>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</si>
  <si>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</si>
  <si>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</si>
  <si>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</si>
  <si>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</si>
  <si>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</si>
  <si>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</si>
  <si>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</si>
  <si>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</si>
  <si>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</si>
  <si>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</si>
  <si>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</si>
  <si>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</si>
  <si>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</si>
  <si>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</si>
  <si>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</si>
  <si>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</si>
  <si>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</si>
  <si>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</si>
  <si>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</si>
  <si>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</si>
  <si>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</si>
  <si>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</si>
  <si>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</si>
  <si>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</si>
  <si>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</si>
  <si>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</si>
  <si>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</si>
  <si>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</si>
  <si>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</si>
  <si>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</si>
  <si>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</si>
  <si>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</si>
  <si>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</si>
  <si>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</si>
  <si>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</si>
  <si>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</si>
  <si>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</si>
  <si>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</si>
  <si>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</si>
  <si>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</si>
  <si>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</si>
  <si>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</si>
  <si>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</si>
  <si>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</si>
  <si>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</si>
  <si>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</si>
  <si>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</si>
  <si>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</si>
  <si>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</si>
  <si>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</si>
  <si>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</si>
  <si>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</si>
  <si>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</si>
  <si>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</si>
  <si>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</si>
  <si>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</si>
  <si>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</si>
  <si>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</si>
  <si>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</si>
  <si>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</si>
  <si>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</si>
  <si>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</si>
  <si>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</si>
  <si>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</si>
  <si>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</si>
  <si>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</si>
  <si>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</si>
  <si>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</si>
  <si>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</si>
  <si>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</si>
  <si>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</si>
  <si>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</si>
  <si>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</si>
  <si>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</si>
  <si>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</si>
  <si>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</si>
  <si>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</si>
  <si>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</si>
  <si>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</si>
  <si>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</si>
  <si>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</si>
  <si>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</si>
  <si>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</si>
  <si>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</si>
  <si>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</si>
  <si>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</si>
  <si>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</si>
  <si>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</si>
  <si>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</si>
  <si>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</si>
  <si>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</si>
  <si>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</si>
  <si>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</si>
  <si>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</si>
  <si>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</si>
  <si>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</si>
  <si>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</si>
  <si>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</si>
  <si>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</si>
  <si>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</si>
  <si>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</si>
  <si>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</si>
  <si>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</si>
  <si>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</si>
  <si>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</si>
  <si>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</si>
  <si>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</si>
  <si>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</si>
  <si>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</si>
  <si>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</si>
  <si>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</si>
  <si>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</si>
  <si>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</si>
  <si>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</si>
  <si>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</si>
  <si>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</si>
  <si>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</si>
  <si>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</si>
  <si>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</si>
  <si>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</si>
  <si>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</si>
  <si>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</si>
  <si>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</si>
  <si>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</si>
  <si>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</si>
  <si>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</si>
  <si>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</si>
  <si>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</si>
  <si>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</si>
  <si>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</si>
  <si>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</si>
  <si>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</si>
  <si>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</si>
  <si>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</si>
  <si>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</si>
  <si>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</si>
  <si>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</si>
  <si>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</si>
  <si>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</si>
  <si>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</si>
  <si>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</si>
  <si>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</si>
  <si>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</si>
  <si>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</si>
  <si>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</si>
  <si>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</si>
  <si>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</si>
  <si>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</si>
  <si>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</si>
  <si>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</si>
  <si>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</si>
  <si>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</si>
  <si>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</si>
  <si>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</si>
  <si>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</si>
  <si>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</si>
  <si>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</si>
  <si>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</si>
  <si>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</si>
  <si>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</si>
  <si>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</si>
  <si>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</si>
  <si>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</si>
  <si>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</si>
  <si>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</si>
  <si>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</si>
  <si>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</si>
  <si>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</si>
  <si>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</si>
  <si>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</si>
  <si>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</si>
  <si>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</si>
  <si>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</si>
  <si>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</si>
  <si>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</si>
  <si>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</si>
  <si>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</si>
  <si>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</si>
  <si>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</si>
  <si>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</si>
  <si>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</si>
  <si>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</si>
  <si>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</si>
  <si>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</si>
  <si>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</si>
  <si>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</si>
  <si>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</si>
  <si>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</si>
  <si>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</si>
  <si>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</si>
  <si>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</si>
  <si>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</si>
  <si>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</si>
  <si>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</si>
  <si>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</si>
  <si>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</si>
  <si>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</si>
  <si>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</si>
  <si>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</si>
  <si>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</si>
  <si>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</si>
  <si>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</si>
  <si>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</si>
  <si>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</si>
  <si>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</si>
  <si>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</si>
  <si>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</si>
  <si>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</si>
  <si>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</si>
  <si>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</si>
  <si>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</si>
  <si>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</si>
  <si>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</si>
  <si>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</si>
  <si>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</si>
  <si>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</si>
  <si>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</si>
  <si>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</si>
  <si>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</si>
  <si>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</si>
  <si>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</si>
  <si>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</si>
  <si>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</si>
  <si>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</si>
  <si>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</si>
  <si>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</si>
  <si>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</si>
  <si>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</si>
  <si>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</si>
  <si>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</si>
  <si>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</si>
  <si>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</si>
  <si>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</si>
  <si>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</si>
  <si>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</si>
  <si>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</si>
  <si>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</si>
  <si>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</si>
  <si>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</si>
  <si>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</si>
  <si>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</si>
  <si>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</si>
  <si>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</si>
  <si>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</si>
  <si>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</si>
  <si>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</si>
  <si>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</si>
  <si>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</si>
  <si>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</si>
  <si>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</si>
  <si>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</si>
  <si>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</si>
  <si>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</si>
  <si>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</si>
  <si>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</si>
  <si>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</si>
  <si>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</si>
  <si>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</si>
  <si>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</si>
  <si>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</si>
  <si>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</si>
  <si>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</si>
  <si>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</si>
  <si>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</si>
  <si>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</si>
  <si>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</si>
  <si>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</si>
  <si>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</si>
  <si>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</si>
  <si>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</si>
  <si>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</si>
  <si>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</si>
  <si>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</si>
  <si>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</si>
  <si>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</si>
  <si>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</si>
  <si>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</si>
  <si>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</si>
  <si>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</si>
  <si>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</si>
  <si>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</si>
  <si>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</si>
  <si>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</si>
  <si>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</si>
  <si>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</si>
  <si>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</si>
  <si>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</si>
  <si>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</si>
  <si>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</si>
  <si>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</si>
  <si>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</si>
  <si>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</si>
  <si>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</si>
  <si>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</si>
  <si>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</si>
  <si>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</si>
  <si>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</si>
  <si>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</si>
  <si>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</si>
  <si>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</si>
  <si>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</si>
  <si>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</si>
  <si>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</si>
  <si>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</si>
  <si>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</si>
  <si>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</si>
  <si>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</si>
  <si>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</si>
  <si>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</si>
  <si>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</si>
  <si>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</si>
  <si>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</si>
  <si>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</si>
  <si>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</si>
  <si>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</si>
  <si>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</si>
  <si>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</si>
  <si>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</si>
  <si>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</si>
  <si>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</si>
  <si>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</si>
  <si>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</si>
  <si>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</si>
  <si>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</si>
  <si>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</si>
  <si>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</si>
  <si>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</si>
  <si>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</si>
  <si>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</si>
  <si>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</si>
  <si>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</si>
  <si>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</si>
  <si>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</si>
  <si>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</si>
  <si>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</si>
  <si>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</si>
  <si>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</si>
  <si>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</si>
  <si>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</si>
  <si>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</si>
  <si>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</si>
  <si>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</si>
  <si>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</si>
  <si>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</si>
  <si>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</si>
  <si>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</si>
  <si>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</si>
  <si>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</si>
  <si>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</si>
  <si>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</si>
  <si>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</si>
  <si>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</si>
  <si>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</si>
  <si>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</si>
  <si>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</si>
  <si>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</si>
  <si>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</si>
  <si>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</si>
  <si>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</si>
  <si>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</si>
  <si>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</si>
  <si>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</si>
  <si>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</si>
  <si>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</si>
  <si>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</si>
  <si>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</si>
  <si>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</si>
  <si>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</si>
  <si>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</si>
  <si>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</si>
  <si>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</si>
  <si>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</si>
  <si>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</si>
  <si>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</si>
  <si>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</si>
  <si>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</si>
  <si>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</si>
  <si>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</si>
  <si>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</si>
  <si>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</si>
  <si>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</si>
  <si>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</si>
  <si>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</si>
  <si>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</si>
  <si>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</si>
  <si>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</si>
  <si>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</si>
  <si>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</si>
  <si>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</si>
  <si>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</si>
  <si>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</si>
  <si>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</si>
  <si>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</si>
  <si>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</si>
  <si>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</si>
  <si>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</si>
  <si>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</si>
  <si>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</si>
  <si>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</si>
  <si>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</si>
  <si>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</si>
  <si>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</si>
  <si>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</si>
  <si>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</si>
  <si>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</si>
  <si>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</si>
  <si>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</si>
  <si>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</si>
  <si>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</si>
  <si>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</si>
  <si>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</si>
  <si>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</si>
  <si>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</si>
  <si>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</si>
  <si>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</si>
  <si>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</si>
  <si>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</si>
  <si>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</si>
  <si>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</si>
  <si>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</si>
  <si>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</si>
  <si>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</si>
  <si>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</si>
  <si>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</si>
  <si>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</si>
  <si>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</si>
  <si>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</si>
  <si>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</si>
  <si>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</si>
  <si>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</si>
  <si>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</si>
  <si>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</si>
  <si>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</si>
  <si>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</si>
  <si>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</si>
  <si>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</si>
  <si>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</si>
  <si>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</si>
  <si>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</si>
  <si>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</si>
  <si>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</si>
  <si>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</si>
  <si>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</si>
  <si>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</si>
  <si>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</si>
  <si>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</si>
  <si>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</si>
  <si>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</si>
  <si>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</si>
  <si>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</si>
  <si>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</si>
  <si>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</si>
  <si>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</si>
  <si>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</si>
  <si>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</si>
  <si>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</si>
  <si>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</si>
  <si>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</si>
  <si>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</si>
  <si>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</si>
  <si>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</si>
  <si>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</si>
  <si>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</si>
  <si>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</si>
  <si>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</si>
  <si>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</si>
  <si>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</si>
  <si>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</si>
  <si>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</si>
  <si>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</si>
  <si>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</si>
  <si>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</si>
  <si>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</si>
  <si>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</si>
  <si>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</si>
  <si>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</si>
  <si>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</si>
  <si>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</si>
  <si>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</si>
  <si>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</si>
  <si>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</si>
  <si>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</si>
  <si>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</si>
  <si>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</si>
  <si>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</si>
  <si>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</si>
  <si>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</si>
  <si>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</si>
  <si>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</si>
  <si>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</si>
  <si>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</si>
  <si>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</si>
  <si>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</si>
  <si>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</si>
  <si>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</si>
  <si>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</si>
  <si>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</si>
  <si>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</si>
  <si>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</si>
  <si>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</si>
  <si>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</si>
  <si>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</si>
  <si>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</si>
  <si>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</si>
  <si>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</si>
  <si>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</si>
  <si>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</si>
  <si>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</si>
  <si>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</si>
  <si>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</si>
  <si>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</si>
  <si>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</si>
  <si>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</si>
  <si>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</si>
  <si>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</si>
  <si>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</si>
  <si>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</si>
  <si>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</si>
  <si>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</si>
  <si>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</si>
  <si>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</si>
  <si>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</si>
  <si>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</si>
  <si>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</si>
  <si>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</si>
  <si>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</si>
  <si>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</si>
  <si>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</si>
  <si>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</si>
  <si>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</si>
  <si>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</si>
  <si>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</si>
  <si>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</si>
  <si>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</si>
  <si>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</si>
  <si>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</si>
  <si>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</si>
  <si>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</si>
  <si>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</si>
  <si>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</si>
  <si>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</si>
  <si>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</si>
  <si>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</si>
  <si>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</si>
  <si>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</si>
  <si>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</si>
  <si>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</si>
  <si>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</si>
  <si>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</si>
  <si>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</si>
  <si>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</si>
  <si>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</si>
  <si>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</si>
  <si>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</si>
  <si>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</si>
  <si>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</si>
  <si>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</si>
  <si>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</si>
  <si>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</si>
  <si>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</si>
  <si>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</si>
  <si>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</si>
  <si>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</si>
  <si>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</si>
  <si>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</si>
  <si>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</si>
  <si>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</si>
  <si>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</si>
  <si>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</si>
  <si>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</si>
  <si>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</si>
  <si>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</si>
  <si>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</si>
  <si>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</si>
  <si>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</si>
  <si>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</si>
  <si>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</si>
  <si>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</si>
  <si>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</si>
  <si>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</si>
  <si>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</si>
  <si>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</si>
  <si>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</si>
  <si>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</si>
  <si>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</si>
  <si>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</si>
  <si>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</si>
  <si>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</si>
  <si>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</si>
  <si>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</si>
  <si>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</si>
  <si>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</si>
  <si>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</si>
  <si>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</si>
  <si>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</si>
  <si>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</si>
  <si>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</si>
  <si>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</si>
  <si>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</si>
  <si>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</si>
  <si>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</si>
  <si>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</si>
  <si>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</si>
  <si>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</si>
  <si>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</si>
  <si>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</si>
  <si>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</si>
  <si>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</si>
  <si>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</si>
  <si>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</si>
  <si>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</si>
  <si>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</si>
  <si>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</si>
  <si>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</si>
  <si>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</si>
  <si>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</si>
  <si>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</si>
  <si>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</si>
  <si>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</si>
  <si>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</si>
  <si>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</si>
  <si>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</si>
  <si>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</si>
  <si>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</si>
  <si>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</si>
  <si>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</si>
  <si>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</si>
  <si>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</si>
  <si>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</si>
  <si>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</si>
  <si>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</si>
  <si>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</si>
  <si>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</si>
  <si>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</si>
  <si>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</si>
  <si>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</si>
  <si>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</si>
  <si>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</si>
  <si>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</si>
  <si>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</si>
  <si>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</si>
  <si>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</si>
  <si>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</si>
  <si>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</si>
  <si>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</si>
  <si>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</si>
  <si>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</si>
  <si>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</si>
  <si>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</si>
  <si>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</si>
  <si>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</si>
  <si>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</si>
  <si>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</si>
  <si>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</si>
  <si>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</si>
  <si>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</si>
  <si>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</si>
  <si>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</si>
  <si>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</si>
  <si>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</si>
  <si>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</si>
  <si>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</si>
  <si>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</si>
  <si>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</si>
  <si>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</si>
  <si>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</si>
  <si>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</si>
  <si>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</si>
  <si>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</si>
  <si>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</si>
  <si>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</si>
  <si>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</si>
  <si>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</si>
  <si>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</si>
  <si>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</si>
  <si>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</si>
  <si>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</si>
  <si>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</si>
  <si>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</si>
  <si>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</si>
  <si>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</si>
  <si>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</si>
  <si>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</si>
  <si>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</si>
  <si>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</si>
  <si>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</si>
  <si>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</si>
  <si>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</si>
  <si>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</si>
  <si>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</si>
  <si>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</si>
  <si>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</si>
  <si>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</si>
  <si>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</si>
  <si>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</si>
  <si>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</si>
  <si>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</si>
  <si>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</si>
  <si>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</si>
  <si>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</si>
  <si>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</si>
  <si>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</si>
  <si>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</si>
  <si>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</si>
  <si>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</si>
  <si>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</si>
  <si>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</si>
  <si>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</si>
  <si>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</si>
  <si>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</si>
  <si>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</si>
  <si>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</si>
  <si>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</si>
  <si>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</si>
  <si>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</si>
  <si>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</si>
  <si>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</si>
  <si>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</si>
  <si>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</si>
  <si>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</si>
  <si>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</si>
  <si>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</si>
  <si>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</si>
  <si>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</si>
  <si>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</si>
  <si>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</si>
  <si>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</si>
  <si>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</si>
  <si>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</si>
  <si>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</si>
  <si>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</si>
  <si>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</si>
  <si>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</si>
  <si>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</si>
  <si>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</si>
  <si>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</si>
  <si>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</si>
  <si>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</si>
  <si>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</si>
  <si>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</si>
  <si>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</si>
  <si>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</si>
  <si>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</si>
  <si>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</si>
  <si>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</si>
  <si>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</si>
  <si>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</si>
  <si>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</si>
  <si>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</si>
  <si>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</si>
  <si>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</si>
  <si>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</si>
  <si>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</si>
  <si>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</si>
  <si>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</si>
  <si>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</si>
  <si>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</si>
  <si>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</si>
  <si>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</si>
  <si>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</si>
  <si>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</si>
  <si>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</si>
  <si>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</si>
  <si>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</si>
  <si>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</si>
  <si>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</si>
  <si>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</si>
  <si>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</si>
  <si>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</si>
  <si>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</si>
  <si>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</si>
  <si>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</si>
  <si>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</si>
  <si>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</si>
  <si>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</si>
  <si>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</si>
  <si>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</si>
  <si>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</si>
  <si>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</si>
  <si>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</si>
  <si>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</si>
  <si>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</si>
  <si>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</si>
  <si>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</si>
  <si>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</si>
  <si>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</si>
  <si>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</si>
  <si>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</si>
  <si>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</si>
  <si>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</si>
  <si>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</si>
  <si>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</si>
  <si>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</si>
  <si>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</si>
  <si>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</si>
  <si>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</si>
  <si>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</si>
  <si>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</si>
  <si>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</si>
  <si>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</si>
  <si>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</si>
  <si>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</si>
  <si>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</si>
  <si>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</si>
  <si>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</si>
  <si>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</si>
  <si>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</si>
  <si>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</si>
  <si>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</si>
  <si>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</si>
  <si>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</si>
  <si>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</si>
  <si>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</si>
  <si>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</si>
  <si>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</si>
  <si>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</si>
  <si>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</si>
  <si>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</si>
  <si>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</si>
  <si>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</si>
  <si>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</si>
  <si>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</si>
  <si>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</si>
  <si>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</si>
  <si>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</si>
  <si>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</si>
  <si>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</si>
  <si>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</si>
  <si>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</si>
  <si>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</si>
  <si>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</si>
  <si>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</si>
  <si>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</si>
  <si>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</si>
  <si>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</si>
  <si>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</si>
  <si>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</si>
  <si>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</si>
  <si>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</si>
  <si>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</si>
  <si>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</si>
  <si>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</si>
  <si>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</si>
  <si>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</si>
  <si>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</si>
  <si>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</si>
  <si>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</si>
  <si>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</si>
  <si>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</si>
  <si>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</si>
  <si>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</si>
  <si>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</si>
  <si>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</si>
  <si>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</si>
  <si>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</si>
  <si>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</si>
  <si>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</si>
  <si>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</si>
  <si>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</si>
  <si>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</si>
  <si>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</si>
  <si>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</si>
  <si>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</si>
  <si>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</si>
  <si>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</si>
  <si>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</si>
  <si>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</si>
  <si>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</si>
  <si>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</si>
  <si>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</si>
  <si>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</si>
  <si>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</si>
  <si>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</si>
  <si>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</si>
  <si>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</si>
  <si>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</si>
  <si>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</si>
  <si>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</si>
  <si>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</si>
  <si>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</si>
  <si>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</si>
  <si>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</si>
  <si>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</si>
  <si>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</si>
  <si>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</si>
  <si>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</si>
  <si>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</si>
  <si>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</si>
  <si>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</si>
  <si>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</si>
  <si>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</si>
  <si>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</si>
  <si>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</si>
  <si>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</si>
  <si>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</si>
  <si>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</si>
  <si>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</si>
  <si>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</si>
  <si>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</si>
  <si>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</si>
  <si>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</si>
  <si>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</si>
  <si>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</si>
  <si>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</si>
  <si>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</si>
  <si>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</si>
  <si>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</si>
  <si>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</si>
  <si>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</si>
  <si>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</si>
  <si>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</si>
  <si>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</si>
  <si>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</si>
  <si>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</si>
  <si>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</si>
  <si>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</si>
  <si>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</si>
  <si>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</si>
  <si>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</si>
  <si>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</si>
  <si>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</si>
  <si>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</si>
  <si>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</si>
  <si>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</si>
  <si>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</si>
  <si>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</si>
  <si>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</si>
  <si>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</si>
  <si>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</si>
  <si>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</si>
  <si>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</si>
  <si>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</si>
  <si>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</si>
  <si>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</si>
  <si>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</si>
  <si>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</si>
  <si>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</si>
  <si>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</si>
  <si>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</si>
  <si>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</si>
  <si>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</si>
  <si>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</si>
  <si>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</si>
  <si>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</si>
  <si>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</si>
  <si>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</si>
  <si>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</si>
  <si>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</si>
  <si>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</si>
  <si>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</si>
  <si>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</si>
  <si>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</si>
  <si>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</si>
  <si>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</si>
  <si>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</si>
  <si>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</si>
  <si>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</si>
  <si>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</si>
  <si>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</si>
  <si>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</si>
  <si>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</si>
  <si>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</si>
  <si>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</si>
  <si>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</si>
  <si>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</si>
  <si>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</si>
  <si>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</si>
  <si>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</si>
  <si>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</si>
  <si>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</si>
  <si>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</si>
  <si>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</si>
  <si>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</si>
  <si>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</si>
  <si>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</si>
  <si>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</si>
  <si>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</si>
  <si>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</si>
  <si>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</si>
  <si>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</si>
  <si>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</si>
  <si>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</si>
  <si>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</si>
  <si>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</si>
  <si>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</si>
  <si>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</si>
  <si>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</si>
  <si>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</si>
  <si>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</si>
  <si>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</si>
  <si>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</si>
  <si>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</si>
  <si>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</si>
  <si>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</si>
  <si>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</si>
  <si>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</si>
  <si>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</si>
  <si>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</si>
  <si>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</si>
  <si>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</si>
  <si>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</si>
  <si>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</si>
  <si>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</si>
  <si>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</si>
  <si>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</si>
  <si>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</si>
  <si>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</si>
  <si>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</si>
  <si>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</si>
  <si>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</si>
  <si>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</si>
  <si>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</si>
  <si>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</si>
  <si>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</si>
  <si>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</si>
  <si>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</si>
  <si>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</si>
  <si>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</si>
  <si>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</si>
  <si>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</si>
  <si>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</si>
  <si>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</si>
  <si>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</si>
  <si>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</si>
  <si>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</si>
  <si>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</si>
  <si>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</si>
  <si>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</si>
  <si>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</si>
  <si>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</si>
  <si>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</si>
  <si>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</si>
  <si>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</si>
  <si>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</si>
  <si>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</si>
  <si>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</si>
  <si>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</si>
  <si>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</si>
  <si>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</si>
  <si>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</si>
  <si>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</si>
  <si>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</si>
  <si>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</si>
  <si>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</si>
  <si>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</si>
  <si>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</si>
  <si>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</si>
  <si>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</si>
  <si>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</si>
  <si>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</si>
  <si>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</si>
  <si>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</si>
  <si>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</si>
  <si>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</si>
  <si>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</si>
  <si>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</si>
  <si>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</si>
  <si>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</si>
  <si>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</si>
  <si>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</si>
  <si>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</si>
  <si>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</si>
  <si>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</si>
  <si>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</si>
  <si>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</si>
  <si>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</si>
  <si>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</si>
  <si>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</si>
  <si>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</si>
  <si>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</si>
  <si>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</si>
  <si>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</si>
  <si>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</si>
  <si>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</si>
  <si>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</si>
  <si>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</si>
  <si>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</si>
  <si>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</si>
  <si>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</si>
  <si>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</si>
  <si>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</si>
  <si>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</si>
  <si>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</si>
  <si>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</si>
  <si>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</si>
  <si>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</si>
  <si>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</si>
  <si>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</si>
  <si>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</si>
  <si>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</si>
  <si>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</si>
  <si>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</si>
  <si>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</si>
  <si>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</si>
  <si>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</si>
  <si>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</si>
  <si>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</si>
  <si>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</si>
  <si>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</si>
  <si>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</si>
  <si>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</si>
  <si>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</si>
  <si>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</si>
  <si>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</si>
  <si>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</si>
  <si>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</si>
  <si>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</si>
  <si>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</si>
  <si>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</si>
  <si>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</si>
  <si>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</si>
  <si>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</si>
  <si>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</si>
  <si>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</si>
  <si>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</si>
  <si>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</si>
  <si>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</si>
  <si>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</si>
  <si>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</si>
  <si>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</si>
  <si>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</si>
  <si>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</si>
  <si>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</si>
  <si>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</si>
  <si>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</si>
  <si>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</si>
  <si>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</si>
  <si>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</si>
  <si>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</si>
  <si>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</si>
  <si>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</si>
  <si>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</si>
  <si>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</si>
  <si>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</si>
  <si>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</si>
  <si>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</si>
  <si>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</si>
  <si>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</si>
  <si>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</si>
  <si>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</si>
  <si>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</si>
  <si>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</si>
  <si>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</si>
  <si>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</si>
  <si>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</si>
  <si>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</si>
  <si>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</si>
  <si>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</si>
  <si>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</si>
  <si>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</si>
  <si>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</si>
  <si>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</si>
  <si>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</si>
  <si>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</si>
  <si>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</si>
  <si>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</si>
  <si>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</si>
  <si>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</si>
  <si>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</si>
  <si>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</si>
  <si>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</si>
  <si>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</si>
  <si>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</si>
  <si>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</si>
  <si>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</si>
  <si>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</si>
  <si>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</si>
  <si>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</si>
  <si>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</si>
  <si>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</si>
  <si>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</si>
  <si>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</si>
  <si>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</si>
  <si>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</si>
  <si>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</si>
  <si>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</si>
  <si>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</si>
  <si>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</si>
  <si>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</si>
  <si>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</si>
  <si>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</si>
  <si>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</si>
  <si>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</si>
  <si>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</si>
  <si>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</si>
  <si>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</si>
  <si>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</si>
  <si>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</si>
  <si>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</si>
  <si>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</si>
  <si>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</si>
  <si>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</si>
  <si>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</si>
  <si>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</si>
  <si>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</si>
  <si>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</si>
  <si>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</si>
  <si>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</si>
  <si>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</si>
  <si>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</si>
  <si>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</si>
  <si>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</si>
  <si>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</si>
  <si>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</si>
  <si>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</si>
  <si>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</si>
  <si>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</si>
  <si>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</si>
  <si>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</si>
  <si>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</si>
  <si>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</si>
  <si>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</si>
  <si>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</si>
  <si>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</si>
  <si>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</si>
  <si>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</si>
  <si>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</si>
  <si>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</si>
  <si>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</si>
  <si>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</si>
  <si>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</si>
  <si>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</si>
  <si>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</si>
  <si>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</si>
  <si>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</si>
  <si>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</si>
  <si>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</si>
  <si>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</si>
  <si>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</si>
  <si>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</si>
  <si>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</si>
  <si>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</si>
  <si>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</si>
  <si>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</si>
  <si>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</si>
  <si>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</si>
  <si>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</si>
  <si>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</si>
  <si>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</si>
  <si>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</si>
  <si>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</si>
  <si>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</si>
  <si>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</si>
  <si>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</si>
  <si>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</si>
  <si>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</si>
  <si>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</si>
  <si>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</si>
  <si>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</si>
  <si>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</si>
  <si>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</si>
  <si>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</si>
  <si>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</si>
  <si>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</si>
  <si>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</si>
  <si>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</si>
  <si>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</si>
  <si>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</si>
  <si>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</si>
  <si>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</si>
  <si>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</si>
  <si>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</si>
  <si>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</si>
  <si>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</si>
  <si>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</si>
  <si>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</si>
  <si>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</si>
  <si>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</si>
  <si>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</si>
  <si>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</si>
  <si>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</si>
  <si>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</si>
  <si>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</si>
  <si>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</si>
  <si>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</si>
  <si>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</si>
  <si>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</si>
  <si>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</si>
  <si>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</si>
  <si>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</si>
  <si>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</si>
  <si>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</si>
  <si>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</si>
  <si>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</si>
  <si>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</si>
  <si>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</si>
  <si>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</si>
  <si>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</si>
  <si>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</si>
  <si>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</si>
  <si>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</si>
  <si>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</si>
  <si>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</si>
  <si>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</si>
  <si>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</si>
  <si>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</si>
  <si>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</si>
  <si>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</si>
  <si>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</si>
  <si>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</si>
  <si>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</si>
  <si>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</si>
  <si>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</si>
  <si>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</si>
  <si>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</si>
  <si>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</si>
  <si>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</si>
  <si>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</si>
  <si>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</si>
  <si>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</si>
  <si>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</si>
  <si>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</si>
  <si>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</si>
  <si>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</si>
  <si>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</si>
  <si>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</si>
  <si>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</si>
  <si>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</si>
  <si>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</si>
  <si>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</si>
  <si>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</si>
  <si>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</si>
  <si>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</si>
  <si>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</si>
  <si>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</si>
  <si>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</si>
  <si>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</si>
  <si>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</si>
  <si>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</si>
  <si>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</si>
  <si>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</si>
  <si>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</si>
  <si>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</si>
  <si>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</si>
  <si>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</si>
  <si>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</si>
  <si>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</si>
  <si>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</si>
  <si>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</si>
  <si>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</si>
  <si>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</si>
  <si>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</si>
  <si>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</si>
  <si>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</si>
  <si>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</si>
  <si>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</si>
  <si>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</si>
  <si>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</si>
  <si>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</si>
  <si>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</si>
  <si>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</si>
  <si>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</si>
  <si>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</si>
  <si>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</si>
  <si>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</si>
  <si>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</si>
  <si>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</si>
  <si>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</si>
  <si>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</si>
  <si>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</si>
  <si>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</si>
  <si>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</si>
  <si>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</si>
  <si>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</si>
  <si>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</si>
  <si>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</si>
  <si>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</si>
  <si>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</si>
  <si>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</si>
  <si>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</si>
  <si>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</si>
  <si>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</si>
  <si>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</si>
  <si>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</si>
  <si>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</si>
  <si>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</si>
  <si>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</si>
  <si>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</si>
  <si>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</si>
  <si>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</si>
  <si>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</si>
  <si>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</si>
  <si>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</si>
  <si>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</si>
  <si>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</si>
  <si>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</si>
  <si>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</si>
  <si>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</si>
  <si>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</si>
  <si>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</si>
  <si>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</si>
  <si>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</si>
  <si>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</si>
  <si>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</si>
  <si>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</si>
  <si>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</si>
  <si>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</si>
  <si>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</si>
  <si>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</si>
  <si>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</si>
  <si>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</si>
  <si>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</si>
  <si>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</si>
  <si>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</si>
  <si>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</si>
  <si>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</si>
  <si>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</si>
  <si>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</si>
  <si>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</si>
  <si>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</si>
  <si>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</si>
  <si>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</si>
  <si>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</si>
  <si>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</si>
  <si>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</si>
  <si>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</si>
  <si>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</si>
  <si>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</si>
  <si>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</si>
  <si>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</si>
  <si>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</si>
  <si>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</si>
  <si>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</si>
  <si>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</si>
  <si>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</si>
  <si>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</si>
  <si>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</si>
  <si>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</si>
  <si>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</si>
  <si>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</si>
  <si>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</si>
  <si>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</si>
  <si>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</si>
  <si>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</si>
  <si>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</si>
  <si>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</si>
  <si>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</si>
  <si>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</si>
  <si>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</si>
  <si>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</si>
  <si>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</si>
  <si>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</si>
  <si>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</si>
  <si>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</si>
  <si>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</si>
  <si>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</si>
  <si>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</si>
  <si>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</si>
  <si>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</si>
  <si>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</si>
  <si>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</si>
  <si>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</si>
  <si>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</si>
  <si>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</si>
  <si>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</si>
  <si>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</si>
  <si>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</si>
  <si>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</si>
  <si>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</si>
  <si>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</si>
  <si>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</si>
  <si>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</si>
  <si>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</si>
  <si>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</si>
  <si>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</si>
  <si>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</si>
  <si>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</si>
  <si>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</si>
  <si>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</si>
  <si>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</si>
  <si>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</si>
  <si>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</si>
  <si>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</si>
  <si>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</si>
  <si>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</si>
  <si>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</si>
  <si>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</si>
  <si>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</si>
  <si>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</si>
  <si>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</si>
  <si>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</si>
  <si>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</si>
  <si>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</si>
  <si>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</si>
  <si>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</si>
  <si>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</si>
  <si>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</si>
  <si>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</si>
  <si>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</si>
  <si>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</si>
  <si>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</si>
  <si>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</si>
  <si>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</si>
  <si>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</si>
  <si>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</si>
  <si>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</si>
  <si>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</si>
  <si>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</si>
  <si>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</si>
  <si>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</si>
  <si>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</si>
  <si>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</si>
  <si>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</si>
  <si>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</si>
  <si>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</si>
  <si>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</si>
  <si>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</si>
  <si>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</si>
  <si>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</si>
  <si>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</si>
  <si>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</si>
  <si>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</si>
  <si>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</si>
  <si>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</si>
  <si>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</si>
  <si>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</si>
  <si>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</si>
  <si>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</si>
  <si>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</si>
  <si>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</si>
  <si>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</si>
  <si>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</si>
  <si>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</si>
  <si>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</si>
  <si>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</si>
  <si>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</si>
  <si>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</si>
  <si>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</si>
  <si>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</si>
  <si>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</si>
  <si>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</si>
  <si>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</si>
  <si>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</si>
  <si>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</si>
  <si>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</si>
  <si>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</si>
  <si>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</si>
  <si>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</si>
  <si>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</si>
  <si>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</si>
  <si>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</si>
  <si>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</si>
  <si>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</si>
  <si>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</si>
  <si>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</si>
  <si>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</si>
  <si>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</si>
  <si>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</si>
  <si>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</si>
  <si>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</si>
  <si>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</si>
  <si>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</si>
  <si>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</si>
  <si>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</si>
  <si>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</si>
  <si>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</si>
  <si>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</si>
  <si>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</si>
  <si>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</si>
  <si>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</si>
  <si>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</si>
  <si>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</si>
  <si>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</si>
  <si>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</si>
  <si>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</si>
  <si>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</si>
  <si>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</si>
  <si>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</si>
  <si>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</si>
  <si>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</si>
  <si>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</si>
  <si>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</si>
  <si>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</si>
  <si>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</si>
  <si>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</si>
  <si>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</si>
  <si>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</si>
  <si>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</si>
  <si>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</si>
  <si>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</si>
  <si>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</si>
  <si>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</si>
  <si>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</si>
  <si>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</si>
  <si>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</si>
  <si>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</si>
  <si>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</si>
  <si>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</si>
  <si>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</si>
  <si>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</si>
  <si>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</si>
  <si>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</si>
  <si>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</si>
  <si>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</si>
  <si>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</si>
  <si>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</si>
  <si>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</si>
  <si>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</si>
  <si>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</si>
  <si>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</si>
  <si>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</si>
  <si>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</si>
  <si>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</si>
  <si>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</si>
  <si>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</si>
  <si>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</si>
  <si>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</si>
  <si>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</si>
  <si>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</si>
  <si>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</si>
  <si>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</si>
  <si>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</si>
  <si>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</si>
  <si>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</si>
  <si>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</si>
  <si>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</si>
  <si>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</si>
  <si>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</si>
  <si>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</si>
  <si>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</si>
  <si>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</si>
  <si>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</si>
  <si>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</si>
  <si>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</si>
  <si>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</si>
  <si>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</si>
  <si>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</si>
  <si>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</si>
  <si>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</si>
  <si>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</si>
  <si>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</si>
  <si>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</si>
  <si>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</si>
  <si>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</si>
  <si>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</si>
  <si>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</si>
  <si>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</si>
  <si>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</si>
  <si>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</si>
  <si>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</si>
  <si>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</si>
  <si>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</si>
  <si>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</si>
  <si>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</si>
  <si>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</si>
  <si>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</si>
  <si>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</si>
  <si>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</si>
  <si>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</si>
  <si>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</si>
  <si>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</si>
  <si>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</si>
  <si>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</si>
  <si>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</si>
  <si>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</si>
  <si>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</si>
  <si>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</si>
  <si>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</si>
  <si>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</si>
  <si>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</si>
  <si>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</si>
  <si>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</si>
  <si>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</si>
  <si>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</si>
  <si>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</si>
  <si>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</si>
  <si>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</si>
  <si>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</si>
  <si>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</si>
  <si>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</si>
  <si>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</si>
  <si>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</si>
  <si>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</si>
  <si>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</si>
  <si>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</si>
  <si>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</si>
  <si>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</si>
  <si>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</si>
  <si>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</si>
  <si>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</si>
  <si>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</si>
  <si>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</si>
  <si>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</si>
  <si>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</si>
  <si>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</si>
  <si>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</si>
  <si>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</si>
  <si>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</si>
  <si>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</si>
  <si>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</si>
  <si>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</si>
  <si>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</si>
  <si>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</si>
  <si>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</si>
  <si>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</si>
  <si>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</si>
  <si>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</si>
  <si>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</si>
  <si>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</si>
  <si>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</si>
  <si>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</si>
  <si>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</si>
  <si>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</si>
  <si>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</si>
  <si>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</si>
  <si>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</si>
  <si>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</si>
  <si>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</si>
  <si>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</si>
  <si>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</si>
  <si>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</si>
  <si>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</si>
  <si>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</si>
  <si>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</si>
  <si>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</si>
  <si>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</si>
  <si>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</si>
  <si>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</si>
  <si>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</si>
  <si>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</si>
  <si>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</si>
  <si>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</si>
  <si>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</si>
  <si>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</si>
  <si>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</si>
  <si>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</si>
  <si>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</si>
  <si>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</si>
  <si>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</si>
  <si>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</si>
  <si>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</si>
  <si>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</si>
  <si>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</si>
  <si>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</si>
  <si>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</si>
  <si>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</si>
  <si>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</si>
  <si>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</si>
  <si>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</si>
  <si>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</si>
  <si>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</si>
  <si>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</si>
  <si>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</si>
  <si>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</si>
  <si>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</si>
  <si>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</si>
  <si>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</si>
  <si>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</si>
  <si>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</si>
  <si>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</si>
  <si>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</si>
  <si>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</si>
  <si>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</si>
  <si>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</si>
  <si>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</si>
  <si>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</si>
  <si>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</si>
  <si>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</si>
  <si>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</si>
  <si>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</si>
  <si>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</si>
  <si>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</si>
  <si>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</si>
  <si>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</si>
  <si>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</si>
  <si>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</si>
  <si>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</si>
  <si>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</si>
  <si>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</si>
  <si>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</si>
  <si>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</si>
  <si>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</si>
  <si>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</si>
  <si>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</si>
  <si>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</si>
  <si>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</si>
  <si>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</si>
  <si>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</si>
  <si>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</si>
  <si>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</si>
  <si>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</si>
  <si>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</si>
  <si>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</si>
  <si>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</si>
  <si>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</si>
  <si>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</si>
  <si>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</si>
  <si>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</si>
  <si>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</si>
  <si>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</si>
  <si>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</si>
  <si>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</si>
  <si>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</si>
  <si>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</si>
  <si>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</si>
  <si>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</si>
  <si>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</si>
  <si>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</si>
  <si>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</si>
  <si>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</si>
  <si>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</si>
  <si>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</si>
  <si>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</si>
  <si>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</si>
  <si>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</si>
  <si>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</si>
  <si>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</si>
  <si>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</si>
  <si>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</si>
  <si>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</si>
  <si>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</si>
  <si>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</si>
  <si>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</si>
  <si>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</si>
  <si>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</si>
  <si>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</si>
  <si>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</si>
  <si>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</si>
  <si>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</si>
  <si>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</si>
  <si>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</si>
  <si>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</si>
  <si>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</si>
  <si>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</si>
  <si>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</si>
  <si>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</si>
  <si>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</si>
  <si>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</si>
  <si>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</si>
  <si>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</si>
  <si>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</si>
  <si>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</si>
  <si>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</si>
  <si>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</si>
  <si>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</si>
  <si>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</si>
  <si>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</si>
  <si>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</si>
  <si>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</si>
  <si>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</si>
  <si>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</si>
  <si>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</si>
  <si>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</si>
  <si>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</si>
  <si>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</si>
  <si>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</si>
  <si>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</si>
  <si>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</si>
  <si>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</si>
  <si>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</si>
  <si>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</si>
  <si>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</si>
  <si>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</si>
  <si>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</si>
  <si>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</si>
  <si>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</si>
  <si>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</si>
  <si>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</si>
  <si>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</si>
  <si>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</si>
  <si>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</si>
  <si>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</si>
  <si>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</si>
  <si>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</si>
  <si>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</si>
  <si>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</si>
  <si>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</si>
  <si>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</si>
  <si>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</si>
  <si>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</si>
  <si>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</si>
  <si>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</si>
  <si>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</si>
  <si>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</si>
  <si>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</si>
  <si>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</si>
  <si>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</si>
  <si>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</si>
  <si>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</si>
  <si>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</si>
  <si>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</si>
  <si>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</si>
  <si>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</si>
  <si>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</si>
  <si>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</si>
  <si>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</si>
  <si>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</si>
  <si>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</si>
  <si>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</si>
  <si>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</si>
  <si>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</si>
  <si>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</si>
  <si>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</si>
  <si>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</si>
  <si>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</si>
  <si>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</si>
  <si>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</si>
  <si>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</si>
  <si>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</si>
  <si>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</si>
  <si>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</si>
  <si>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</si>
  <si>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</si>
  <si>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</si>
  <si>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</si>
  <si>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</si>
  <si>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</si>
  <si>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</si>
  <si>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</si>
  <si>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</si>
  <si>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</si>
  <si>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</si>
  <si>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</si>
  <si>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</si>
  <si>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</si>
  <si>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</si>
  <si>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</si>
  <si>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</si>
  <si>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</si>
  <si>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</si>
  <si>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</si>
  <si>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</si>
  <si>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</si>
  <si>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</si>
  <si>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</si>
  <si>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</si>
  <si>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</si>
  <si>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</si>
  <si>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</si>
  <si>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</si>
  <si>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</si>
  <si>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</si>
  <si>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</si>
  <si>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</si>
  <si>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</si>
  <si>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</si>
  <si>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</si>
  <si>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</si>
  <si>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</si>
  <si>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</si>
  <si>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</si>
  <si>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</si>
  <si>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</si>
  <si>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</si>
  <si>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</si>
  <si>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</si>
  <si>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</si>
  <si>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</si>
  <si>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</si>
  <si>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</si>
  <si>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</si>
  <si>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</si>
  <si>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</si>
  <si>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</si>
  <si>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</si>
  <si>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</si>
  <si>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</si>
  <si>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</si>
  <si>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</si>
  <si>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</si>
  <si>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</si>
  <si>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</si>
  <si>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</si>
  <si>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</si>
  <si>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</si>
  <si>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</si>
  <si>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</si>
  <si>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</si>
  <si>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</si>
  <si>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</si>
  <si>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</si>
  <si>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</si>
  <si>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</si>
  <si>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</si>
  <si>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</si>
  <si>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</si>
  <si>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</si>
  <si>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</si>
  <si>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</si>
  <si>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</si>
  <si>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</si>
  <si>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</si>
  <si>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</si>
  <si>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</si>
  <si>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</si>
  <si>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</si>
  <si>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</si>
  <si>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</si>
  <si>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</si>
  <si>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</si>
  <si>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</si>
  <si>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</si>
  <si>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</si>
  <si>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</si>
  <si>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</si>
  <si>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</si>
  <si>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</si>
  <si>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</si>
  <si>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</si>
  <si>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</si>
  <si>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</si>
  <si>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</si>
  <si>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</si>
  <si>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</si>
  <si>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</si>
  <si>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</si>
  <si>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</si>
  <si>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</si>
  <si>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</si>
  <si>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</si>
  <si>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</si>
  <si>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</si>
  <si>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</si>
  <si>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</si>
  <si>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</si>
  <si>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</si>
  <si>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</si>
  <si>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</si>
  <si>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</si>
  <si>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</si>
  <si>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</si>
  <si>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</si>
  <si>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</si>
  <si>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</si>
  <si>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</si>
  <si>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</si>
  <si>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</si>
  <si>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</si>
  <si>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</si>
  <si>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</si>
  <si>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</si>
  <si>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</si>
  <si>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</si>
  <si>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</si>
  <si>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</si>
  <si>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</si>
  <si>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</si>
  <si>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</si>
  <si>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</si>
  <si>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</si>
  <si>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</si>
  <si>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</si>
  <si>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</si>
  <si>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</si>
  <si>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</si>
  <si>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</si>
  <si>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</si>
  <si>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</si>
  <si>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</si>
  <si>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</si>
  <si>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</si>
  <si>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</si>
  <si>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</si>
  <si>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</si>
  <si>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</si>
  <si>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</si>
  <si>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</si>
  <si>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</si>
  <si>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</si>
  <si>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</si>
  <si>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</si>
  <si>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</si>
  <si>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</si>
  <si>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</si>
  <si>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</si>
  <si>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</si>
  <si>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</si>
  <si>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</si>
  <si>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</si>
  <si>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</si>
  <si>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</si>
  <si>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</si>
  <si>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</si>
  <si>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</si>
  <si>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</si>
  <si>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</si>
  <si>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</si>
  <si>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</si>
  <si>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</si>
  <si>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</si>
  <si>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</si>
  <si>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</si>
  <si>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</si>
  <si>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</si>
  <si>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</si>
  <si>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</si>
  <si>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</si>
  <si>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</si>
  <si>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</si>
  <si>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</si>
  <si>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</si>
  <si>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</si>
  <si>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</si>
  <si>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</si>
  <si>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</si>
  <si>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</si>
  <si>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</si>
  <si>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</si>
  <si>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</si>
  <si>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</si>
  <si>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</si>
  <si>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</si>
  <si>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</si>
  <si>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</si>
  <si>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</si>
  <si>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</si>
  <si>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</si>
  <si>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</si>
  <si>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</si>
  <si>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</si>
  <si>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</si>
  <si>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</si>
  <si>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</si>
  <si>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</si>
  <si>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</si>
  <si>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</si>
  <si>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</si>
  <si>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</si>
  <si>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</si>
  <si>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</si>
  <si>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</si>
  <si>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</si>
  <si>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</si>
  <si>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</si>
  <si>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</si>
  <si>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</si>
  <si>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</si>
  <si>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</si>
  <si>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</si>
  <si>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</si>
  <si>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</si>
  <si>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</si>
  <si>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</si>
  <si>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</si>
  <si>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</si>
  <si>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</si>
  <si>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</si>
  <si>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</si>
  <si>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</si>
  <si>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</si>
  <si>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</si>
  <si>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</si>
  <si>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</si>
  <si>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</si>
  <si>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</si>
  <si>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</si>
  <si>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</si>
  <si>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</si>
  <si>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</si>
  <si>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</si>
  <si>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</si>
  <si>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</si>
  <si>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</si>
  <si>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</si>
  <si>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</si>
  <si>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</si>
  <si>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</si>
  <si>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</si>
  <si>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</si>
  <si>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</si>
  <si>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</si>
  <si>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</si>
  <si>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</si>
  <si>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</si>
  <si>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</si>
  <si>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</si>
  <si>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</si>
  <si>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</si>
  <si>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</si>
  <si>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</si>
  <si>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</si>
  <si>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</si>
  <si>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</si>
  <si>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</si>
  <si>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</si>
  <si>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</si>
  <si>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</si>
  <si>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</si>
  <si>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</si>
  <si>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</si>
  <si>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</si>
  <si>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</si>
  <si>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</si>
  <si>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</si>
  <si>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</si>
  <si>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</si>
  <si>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</si>
  <si>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</si>
  <si>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</si>
  <si>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</si>
  <si>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</si>
  <si>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</si>
  <si>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</si>
  <si>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</si>
  <si>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</si>
  <si>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</si>
  <si>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</si>
  <si>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</si>
  <si>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</si>
  <si>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</si>
  <si>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</si>
  <si>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</si>
  <si>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</si>
  <si>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</si>
  <si>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</si>
  <si>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</si>
  <si>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</si>
  <si>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</si>
  <si>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</si>
  <si>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</si>
  <si>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</si>
  <si>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</si>
  <si>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</si>
  <si>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</si>
  <si>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</si>
  <si>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</si>
  <si>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</si>
  <si>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</si>
  <si>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</si>
  <si>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</si>
  <si>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</si>
  <si>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</si>
  <si>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</si>
  <si>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</si>
  <si>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</si>
  <si>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</si>
  <si>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</si>
  <si>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</si>
  <si>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</si>
  <si>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</si>
  <si>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</si>
  <si>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</si>
  <si>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</si>
  <si>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</si>
  <si>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</si>
  <si>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</si>
  <si>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</si>
  <si>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</si>
  <si>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</si>
  <si>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</si>
  <si>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</si>
  <si>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</si>
  <si>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</si>
  <si>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</si>
  <si>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</si>
  <si>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</si>
  <si>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</si>
  <si>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</si>
  <si>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</si>
  <si>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</si>
  <si>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</si>
  <si>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</si>
  <si>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</si>
  <si>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</si>
  <si>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</si>
  <si>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</si>
  <si>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</si>
  <si>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</si>
  <si>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</si>
  <si>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</si>
  <si>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</si>
  <si>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</si>
  <si>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</si>
  <si>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</si>
  <si>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</si>
  <si>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</si>
  <si>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</si>
  <si>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</si>
  <si>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</si>
  <si>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</si>
  <si>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</si>
  <si>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</si>
  <si>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</si>
  <si>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</si>
  <si>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</si>
  <si>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</si>
  <si>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</si>
  <si>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</si>
  <si>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</si>
  <si>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</si>
  <si>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</si>
  <si>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</si>
  <si>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</si>
  <si>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</si>
  <si>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</si>
  <si>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</si>
  <si>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</si>
  <si>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</si>
  <si>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</si>
  <si>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</si>
  <si>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</si>
  <si>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</si>
  <si>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</si>
  <si>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</si>
  <si>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</si>
  <si>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</si>
  <si>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</si>
  <si>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</si>
  <si>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</si>
  <si>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</si>
  <si>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</si>
  <si>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</si>
  <si>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</si>
  <si>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</si>
  <si>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</si>
  <si>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</si>
  <si>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</si>
  <si>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</si>
  <si>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</si>
  <si>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</si>
  <si>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</si>
  <si>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</si>
  <si>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</si>
  <si>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</si>
  <si>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</si>
  <si>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</si>
  <si>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</si>
  <si>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</si>
  <si>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</si>
  <si>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</si>
  <si>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</si>
  <si>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</si>
  <si>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</si>
  <si>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</si>
  <si>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</si>
  <si>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</si>
  <si>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</si>
  <si>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</si>
  <si>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</si>
  <si>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</si>
  <si>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</si>
  <si>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</si>
  <si>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</si>
  <si>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</si>
  <si>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</si>
  <si>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</si>
  <si>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</si>
  <si>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</si>
  <si>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</si>
  <si>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</si>
  <si>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</si>
  <si>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</si>
  <si>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</si>
  <si>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</si>
  <si>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</si>
  <si>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</si>
  <si>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</si>
  <si>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</si>
  <si>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</si>
  <si>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</si>
  <si>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</si>
  <si>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</si>
  <si>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</si>
  <si>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</si>
  <si>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</si>
  <si>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</si>
  <si>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</si>
  <si>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</si>
  <si>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</si>
  <si>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</si>
  <si>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</si>
  <si>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</si>
  <si>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</si>
  <si>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</si>
  <si>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</si>
  <si>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</si>
  <si>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</si>
  <si>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</si>
  <si>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</si>
  <si>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</si>
  <si>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</si>
  <si>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</si>
  <si>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</si>
  <si>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</si>
  <si>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</si>
  <si>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</si>
  <si>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</si>
  <si>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</si>
  <si>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</si>
  <si>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</si>
  <si>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</si>
  <si>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</si>
  <si>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</si>
  <si>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</si>
  <si>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</si>
  <si>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</si>
  <si>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</si>
  <si>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</si>
  <si>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</si>
  <si>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</si>
  <si>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</si>
  <si>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</si>
  <si>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</si>
  <si>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</si>
  <si>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</si>
  <si>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</si>
  <si>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</si>
  <si>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</si>
  <si>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</si>
  <si>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</si>
  <si>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</si>
  <si>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</si>
  <si>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</si>
  <si>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</si>
  <si>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</si>
  <si>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</si>
  <si>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</si>
  <si>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</si>
  <si>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</si>
  <si>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</si>
  <si>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</si>
  <si>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</si>
  <si>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</si>
  <si>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</si>
  <si>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</si>
  <si>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</si>
  <si>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</si>
  <si>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</si>
  <si>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</si>
  <si>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</si>
  <si>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</si>
  <si>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</si>
  <si>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</si>
  <si>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</si>
  <si>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</si>
  <si>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</si>
  <si>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</si>
  <si>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</si>
  <si>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</si>
  <si>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</si>
  <si>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</si>
  <si>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</si>
  <si>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</si>
  <si>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</si>
  <si>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</si>
  <si>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</si>
  <si>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</si>
  <si>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</si>
  <si>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</si>
  <si>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</si>
  <si>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</si>
  <si>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</si>
  <si>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</si>
  <si>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</si>
  <si>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</si>
  <si>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</si>
  <si>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</si>
  <si>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</si>
  <si>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</si>
  <si>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</si>
  <si>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</si>
  <si>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</si>
  <si>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</si>
  <si>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</si>
  <si>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</si>
  <si>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</si>
  <si>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</si>
  <si>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</si>
  <si>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</si>
  <si>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</si>
  <si>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</si>
  <si>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</si>
  <si>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</si>
  <si>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</si>
  <si>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</si>
  <si>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</si>
  <si>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</si>
  <si>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</si>
  <si>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</si>
  <si>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</si>
  <si>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</si>
  <si>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</si>
  <si>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</si>
  <si>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</si>
  <si>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</si>
  <si>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</si>
  <si>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</si>
  <si>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</si>
  <si>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</si>
  <si>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</si>
  <si>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</si>
  <si>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</si>
  <si>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</si>
  <si>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</si>
  <si>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</si>
  <si>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</si>
  <si>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</si>
  <si>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</si>
  <si>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</si>
  <si>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</si>
  <si>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</si>
  <si>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</si>
  <si>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</si>
  <si>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</si>
  <si>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</si>
  <si>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</si>
  <si>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</si>
  <si>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</si>
  <si>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</si>
  <si>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</si>
  <si>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</si>
  <si>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</si>
  <si>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</si>
  <si>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</si>
  <si>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</si>
  <si>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</si>
  <si>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</si>
  <si>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</si>
  <si>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</si>
  <si>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</si>
  <si>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</si>
  <si>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</si>
  <si>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</si>
  <si>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</si>
  <si>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</si>
  <si>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</si>
  <si>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</si>
  <si>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</si>
  <si>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</si>
  <si>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</si>
  <si>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</si>
  <si>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</si>
  <si>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</si>
  <si>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</si>
  <si>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</si>
  <si>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</si>
  <si>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</si>
  <si>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</si>
  <si>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</si>
  <si>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</si>
  <si>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</si>
  <si>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</si>
  <si>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</si>
  <si>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</si>
  <si>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</si>
  <si>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</si>
  <si>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</si>
  <si>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</si>
  <si>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</si>
  <si>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</si>
  <si>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</si>
  <si>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</si>
  <si>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</si>
  <si>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</si>
  <si>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</si>
  <si>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</si>
  <si>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</si>
  <si>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</si>
  <si>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</si>
  <si>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</si>
  <si>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</si>
  <si>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</si>
  <si>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</si>
  <si>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</si>
  <si>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</si>
  <si>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</si>
  <si>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</si>
  <si>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</si>
  <si>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</si>
  <si>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</si>
  <si>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</si>
  <si>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</si>
  <si>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</si>
  <si>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</si>
  <si>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</si>
  <si>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</si>
  <si>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</si>
  <si>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</si>
  <si>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</si>
  <si>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</si>
  <si>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</si>
  <si>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</si>
  <si>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</si>
  <si>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</si>
  <si>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</si>
  <si>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</si>
  <si>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</si>
  <si>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</si>
  <si>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</si>
  <si>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</si>
  <si>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</si>
  <si>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</si>
  <si>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</si>
  <si>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</si>
  <si>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</si>
  <si>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</si>
  <si>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</si>
  <si>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</si>
  <si>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</si>
  <si>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</si>
  <si>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</si>
  <si>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</si>
  <si>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</si>
  <si>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</si>
  <si>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</si>
  <si>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</si>
  <si>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</si>
  <si>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</si>
  <si>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</si>
  <si>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</si>
  <si>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</si>
  <si>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</si>
  <si>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</si>
  <si>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</si>
  <si>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</si>
  <si>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</si>
  <si>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</si>
  <si>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</si>
  <si>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</si>
  <si>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</si>
  <si>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</si>
  <si>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</si>
  <si>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</si>
  <si>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</si>
  <si>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</si>
  <si>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</si>
  <si>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</si>
  <si>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</si>
  <si>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</si>
  <si>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</si>
  <si>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</si>
  <si>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</si>
  <si>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</si>
  <si>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</si>
  <si>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</si>
  <si>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</si>
  <si>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</si>
  <si>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</si>
  <si>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</si>
  <si>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</si>
  <si>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</si>
  <si>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</si>
  <si>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</si>
  <si>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</si>
  <si>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</si>
  <si>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</si>
  <si>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</si>
  <si>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</si>
  <si>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</si>
  <si>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</si>
  <si>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</si>
  <si>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</si>
  <si>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</si>
  <si>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</si>
  <si>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</si>
  <si>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</si>
  <si>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</si>
  <si>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</si>
  <si>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</si>
  <si>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</si>
  <si>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</si>
  <si>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</si>
  <si>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</si>
  <si>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</si>
  <si>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</si>
  <si>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</si>
  <si>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</si>
  <si>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</si>
  <si>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</si>
  <si>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</si>
  <si>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</si>
  <si>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</si>
  <si>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</si>
  <si>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</si>
  <si>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</si>
  <si>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</si>
  <si>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</si>
  <si>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</si>
  <si>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</si>
  <si>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</si>
  <si>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</si>
  <si>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</si>
  <si>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</si>
  <si>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</si>
  <si>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</si>
  <si>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</si>
  <si>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</si>
  <si>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</si>
  <si>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</si>
  <si>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</si>
  <si>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</si>
  <si>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</si>
  <si>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</si>
  <si>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</si>
  <si>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</si>
  <si>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</si>
  <si>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</si>
  <si>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</si>
  <si>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</si>
  <si>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</si>
  <si>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</si>
  <si>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</si>
  <si>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</si>
  <si>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</si>
  <si>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</si>
  <si>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</si>
  <si>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</si>
  <si>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</si>
  <si>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</si>
  <si>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</si>
  <si>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</si>
  <si>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</si>
  <si>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</si>
  <si>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</si>
  <si>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</si>
  <si>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</si>
  <si>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</si>
  <si>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</si>
  <si>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</si>
  <si>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</si>
  <si>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</si>
  <si>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</si>
  <si>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</si>
  <si>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</si>
  <si>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</si>
  <si>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</si>
  <si>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</si>
  <si>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</si>
  <si>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</si>
  <si>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</si>
  <si>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</si>
  <si>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</si>
  <si>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</si>
  <si>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</si>
  <si>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</si>
  <si>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</si>
  <si>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</si>
  <si>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</si>
  <si>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</si>
  <si>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</si>
  <si>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</si>
  <si>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</si>
  <si>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</si>
  <si>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</si>
  <si>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</si>
  <si>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</si>
  <si>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</si>
  <si>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</si>
  <si>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</si>
  <si>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</si>
  <si>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</si>
  <si>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</si>
  <si>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</si>
  <si>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</si>
  <si>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</si>
  <si>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</si>
  <si>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</si>
  <si>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</si>
  <si>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</si>
  <si>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</si>
  <si>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</si>
  <si>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</si>
  <si>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</si>
  <si>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</si>
  <si>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</si>
  <si>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</si>
  <si>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</si>
  <si>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</si>
  <si>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</si>
  <si>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</si>
  <si>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</si>
  <si>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</si>
  <si>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</si>
  <si>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</si>
  <si>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</si>
  <si>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</si>
  <si>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</si>
  <si>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</si>
  <si>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</si>
  <si>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</si>
  <si>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</si>
  <si>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</si>
  <si>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</si>
  <si>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</si>
  <si>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</si>
  <si>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</si>
  <si>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</si>
  <si>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</si>
  <si>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</si>
  <si>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</si>
  <si>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</si>
  <si>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</si>
  <si>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</si>
  <si>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</si>
  <si>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</si>
  <si>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</si>
  <si>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</si>
  <si>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</si>
  <si>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</si>
  <si>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</si>
  <si>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</si>
  <si>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</si>
  <si>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</si>
  <si>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</si>
  <si>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</si>
  <si>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</si>
  <si>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</si>
  <si>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</si>
  <si>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</si>
  <si>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</si>
  <si>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</si>
  <si>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</si>
  <si>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</si>
  <si>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</si>
  <si>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</si>
  <si>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</si>
  <si>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</si>
  <si>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</si>
  <si>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</si>
  <si>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</si>
  <si>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</si>
  <si>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</si>
  <si>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</si>
  <si>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</si>
  <si>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</si>
  <si>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</si>
  <si>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</si>
  <si>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</si>
  <si>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</si>
  <si>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</si>
  <si>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</si>
  <si>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</si>
  <si>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</si>
  <si>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</si>
  <si>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</si>
  <si>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</si>
  <si>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</si>
  <si>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</si>
  <si>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</si>
  <si>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</si>
  <si>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</si>
  <si>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</si>
  <si>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</si>
  <si>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</si>
  <si>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</si>
  <si>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</si>
  <si>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</si>
  <si>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</si>
  <si>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</si>
  <si>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</si>
  <si>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</si>
  <si>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</si>
  <si>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</si>
  <si>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</si>
  <si>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</si>
  <si>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</si>
  <si>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</si>
  <si>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</si>
  <si>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</si>
  <si>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</si>
  <si>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</si>
  <si>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</si>
  <si>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</si>
  <si>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</si>
  <si>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</si>
  <si>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</si>
  <si>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</si>
  <si>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</si>
  <si>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</si>
  <si>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</si>
  <si>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</si>
  <si>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</si>
  <si>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</si>
  <si>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</si>
  <si>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</si>
  <si>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</si>
  <si>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</si>
  <si>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</si>
  <si>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</si>
  <si>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</si>
  <si>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</si>
  <si>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</si>
  <si>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</si>
  <si>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</si>
  <si>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</si>
  <si>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</si>
  <si>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</si>
  <si>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</si>
  <si>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</si>
  <si>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</si>
  <si>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</si>
  <si>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</si>
  <si>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</si>
  <si>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</si>
  <si>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</si>
  <si>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</si>
  <si>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</si>
  <si>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</si>
  <si>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</si>
  <si>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</si>
  <si>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</si>
  <si>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</si>
  <si>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</si>
  <si>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</si>
  <si>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</si>
  <si>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</si>
  <si>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</si>
  <si>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</si>
  <si>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</si>
  <si>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</si>
  <si>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</si>
  <si>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</si>
  <si>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</si>
  <si>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</si>
  <si>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</si>
  <si>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</si>
  <si>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</si>
  <si>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</si>
  <si>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</si>
  <si>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</si>
  <si>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</si>
  <si>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</si>
  <si>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</si>
  <si>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</si>
  <si>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</si>
  <si>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</si>
  <si>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</si>
  <si>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</si>
  <si>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</si>
  <si>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</si>
  <si>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</si>
  <si>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</si>
  <si>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</si>
  <si>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</si>
  <si>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</si>
  <si>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</si>
  <si>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</si>
  <si>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</si>
  <si>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</si>
  <si>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</si>
  <si>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</si>
  <si>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</si>
  <si>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</si>
  <si>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</si>
  <si>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</si>
  <si>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</si>
  <si>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</si>
  <si>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</si>
  <si>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</si>
  <si>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</si>
  <si>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</si>
  <si>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</si>
  <si>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</si>
  <si>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</si>
  <si>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</si>
  <si>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</si>
  <si>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</si>
  <si>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</si>
  <si>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</si>
  <si>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</si>
  <si>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</si>
  <si>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</si>
  <si>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</si>
  <si>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</si>
  <si>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</si>
  <si>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</si>
  <si>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</si>
  <si>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</si>
  <si>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</si>
  <si>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</si>
  <si>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</si>
  <si>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</si>
  <si>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</si>
  <si>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</si>
  <si>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</si>
  <si>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</si>
  <si>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</si>
  <si>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</si>
  <si>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</si>
  <si>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</si>
  <si>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</si>
  <si>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</si>
  <si>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</si>
  <si>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</si>
  <si>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</si>
  <si>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</si>
  <si>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</si>
  <si>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</si>
  <si>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</si>
  <si>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</si>
  <si>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</si>
  <si>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</si>
  <si>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</si>
  <si>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</si>
  <si>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</si>
  <si>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</si>
  <si>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</si>
  <si>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</si>
  <si>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</si>
  <si>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</si>
  <si>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</si>
  <si>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</si>
  <si>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</si>
  <si>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</si>
  <si>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</si>
  <si>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</si>
  <si>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</si>
  <si>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</si>
  <si>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</si>
  <si>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</si>
  <si>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</si>
  <si>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</si>
  <si>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</si>
  <si>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</si>
  <si>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</si>
  <si>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</si>
  <si>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</si>
  <si>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</si>
  <si>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</si>
  <si>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</si>
  <si>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</si>
  <si>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</si>
  <si>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</si>
  <si>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</si>
  <si>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</si>
  <si>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</si>
  <si>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</si>
  <si>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</si>
  <si>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</si>
  <si>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</si>
  <si>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</si>
  <si>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</si>
  <si>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</si>
  <si>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</si>
  <si>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</si>
  <si>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</si>
  <si>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</si>
  <si>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</si>
  <si>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</si>
  <si>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</si>
  <si>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</si>
  <si>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</si>
  <si>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</si>
  <si>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</si>
  <si>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</si>
  <si>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</si>
  <si>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</si>
  <si>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</si>
  <si>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</si>
  <si>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</si>
  <si>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</si>
  <si>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</si>
  <si>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</si>
  <si>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</si>
  <si>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</si>
  <si>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</si>
  <si>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</si>
  <si>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</si>
  <si>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</si>
  <si>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</si>
  <si>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</si>
  <si>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</si>
  <si>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</si>
  <si>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</si>
  <si>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</si>
  <si>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</si>
  <si>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</si>
  <si>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</si>
  <si>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</si>
  <si>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</si>
  <si>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</si>
  <si>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</si>
  <si>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</si>
  <si>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</si>
  <si>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</si>
  <si>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</si>
  <si>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</si>
  <si>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</si>
  <si>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</si>
  <si>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</si>
  <si>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</si>
  <si>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</si>
  <si>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</si>
  <si>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</si>
  <si>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</si>
  <si>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</si>
  <si>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</si>
  <si>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</si>
  <si>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</si>
  <si>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</si>
  <si>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</si>
  <si>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</si>
  <si>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</si>
  <si>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</si>
  <si>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</si>
  <si>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</si>
  <si>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</si>
  <si>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</si>
  <si>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</si>
  <si>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</si>
  <si>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</si>
  <si>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</si>
  <si>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</si>
  <si>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</si>
  <si>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</si>
  <si>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</si>
  <si>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</si>
  <si>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</si>
  <si>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</si>
  <si>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</si>
  <si>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</si>
  <si>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</si>
  <si>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</si>
  <si>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</si>
  <si>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</si>
  <si>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</si>
  <si>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</si>
  <si>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</si>
  <si>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</si>
  <si>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</si>
  <si>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</si>
  <si>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</si>
  <si>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</si>
  <si>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</si>
  <si>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</si>
  <si>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</si>
  <si>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</si>
  <si>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</si>
  <si>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</si>
  <si>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</si>
  <si>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</si>
  <si>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</si>
  <si>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</si>
  <si>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</si>
  <si>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</si>
  <si>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</si>
  <si>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</si>
  <si>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</si>
  <si>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</si>
  <si>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</si>
  <si>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</si>
  <si>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</si>
  <si>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</si>
  <si>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</si>
  <si>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</si>
  <si>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</si>
  <si>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</si>
  <si>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</si>
  <si>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</si>
  <si>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</si>
  <si>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</si>
  <si>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</si>
  <si>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</si>
  <si>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</si>
  <si>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</si>
  <si>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</si>
  <si>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</si>
  <si>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</si>
  <si>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</si>
  <si>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</si>
  <si>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</si>
  <si>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</si>
  <si>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</si>
  <si>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</si>
  <si>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</si>
  <si>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</si>
  <si>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</si>
  <si>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</si>
  <si>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</si>
  <si>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</si>
  <si>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</si>
  <si>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</si>
  <si>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</si>
  <si>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</si>
  <si>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</si>
  <si>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</si>
  <si>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</si>
  <si>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</si>
  <si>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</si>
  <si>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</si>
  <si>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</si>
  <si>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</si>
  <si>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</si>
  <si>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</si>
  <si>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</si>
  <si>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</si>
  <si>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</si>
  <si>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</si>
  <si>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</si>
  <si>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</si>
  <si>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</si>
  <si>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</si>
  <si>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</si>
  <si>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</si>
  <si>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</si>
  <si>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</si>
  <si>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</si>
  <si>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</si>
  <si>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</si>
  <si>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</si>
  <si>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</si>
  <si>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</si>
  <si>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</si>
  <si>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</si>
  <si>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</si>
  <si>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</si>
  <si>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</si>
  <si>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</si>
  <si>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</si>
  <si>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</si>
  <si>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</si>
  <si>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</si>
  <si>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</si>
  <si>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</si>
  <si>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</si>
  <si>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</si>
  <si>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</si>
  <si>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</si>
  <si>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</si>
  <si>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</si>
  <si>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</si>
  <si>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</si>
  <si>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</si>
  <si>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</si>
  <si>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</si>
  <si>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</si>
  <si>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</si>
  <si>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</si>
  <si>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</si>
  <si>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</si>
  <si>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</si>
  <si>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</si>
  <si>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</si>
  <si>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</si>
  <si>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</si>
  <si>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</si>
  <si>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</si>
  <si>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</si>
  <si>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</si>
  <si>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</si>
  <si>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</si>
  <si>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</si>
  <si>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</si>
  <si>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</si>
  <si>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</si>
  <si>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</si>
  <si>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</si>
  <si>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</si>
  <si>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</si>
  <si>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</si>
  <si>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</si>
  <si>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</si>
  <si>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</si>
  <si>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</si>
  <si>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</si>
  <si>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</si>
  <si>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</si>
  <si>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</si>
  <si>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</si>
  <si>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</si>
  <si>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</si>
  <si>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</si>
  <si>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</si>
  <si>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</si>
  <si>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</si>
  <si>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</si>
  <si>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</si>
  <si>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</si>
  <si>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</si>
  <si>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</si>
  <si>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</si>
  <si>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</si>
  <si>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</si>
  <si>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</si>
  <si>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</si>
  <si>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</si>
  <si>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</si>
  <si>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</si>
  <si>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</si>
  <si>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</si>
  <si>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</si>
  <si>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</si>
  <si>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</si>
  <si>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</si>
  <si>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</si>
  <si>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</si>
  <si>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</si>
  <si>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</si>
  <si>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</si>
  <si>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</si>
  <si>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</si>
  <si>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</si>
  <si>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</si>
  <si>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</si>
  <si>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</si>
  <si>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</si>
  <si>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</si>
  <si>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</si>
  <si>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</si>
  <si>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</si>
  <si>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</si>
  <si>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</si>
  <si>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</si>
  <si>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</si>
  <si>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</si>
  <si>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</si>
  <si>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</si>
  <si>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</si>
  <si>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</si>
  <si>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</si>
  <si>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</si>
  <si>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</si>
  <si>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</si>
  <si>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</si>
  <si>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</si>
  <si>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</si>
  <si>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</si>
  <si>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</si>
  <si>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</si>
  <si>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</si>
  <si>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</si>
  <si>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</si>
  <si>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</si>
  <si>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</si>
  <si>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</si>
  <si>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</si>
  <si>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</si>
  <si>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</si>
  <si>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</si>
  <si>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</si>
  <si>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</si>
  <si>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</si>
  <si>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</si>
  <si>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</si>
  <si>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</si>
  <si>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</si>
  <si>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</si>
  <si>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</si>
  <si>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</si>
  <si>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</si>
  <si>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</si>
  <si>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</si>
  <si>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</si>
  <si>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</si>
  <si>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</si>
  <si>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</si>
  <si>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</si>
  <si>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</si>
  <si>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</si>
  <si>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</si>
  <si>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</si>
  <si>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</si>
  <si>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</si>
  <si>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</si>
  <si>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</si>
  <si>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</si>
  <si>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</si>
  <si>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</si>
  <si>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</si>
  <si>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</si>
  <si>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</si>
  <si>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</si>
  <si>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</si>
  <si>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</si>
  <si>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</si>
  <si>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</si>
  <si>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</si>
  <si>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</si>
  <si>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</si>
  <si>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</si>
  <si>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</si>
  <si>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</si>
  <si>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</si>
  <si>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</si>
  <si>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</si>
  <si>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</si>
  <si>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</si>
  <si>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</si>
  <si>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</si>
  <si>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</si>
  <si>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</si>
  <si>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</si>
  <si>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</si>
  <si>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</si>
  <si>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</si>
  <si>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</si>
  <si>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</si>
  <si>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</si>
  <si>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</si>
  <si>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</si>
  <si>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</si>
  <si>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</si>
  <si>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</si>
  <si>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</si>
  <si>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</si>
  <si>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</si>
  <si>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</si>
  <si>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</si>
  <si>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</si>
  <si>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</si>
  <si>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</si>
  <si>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</si>
  <si>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</si>
  <si>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</si>
  <si>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</si>
  <si>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</si>
  <si>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</si>
  <si>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</si>
  <si>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</si>
  <si>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</si>
  <si>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</si>
  <si>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</si>
  <si>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</si>
  <si>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</si>
  <si>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</si>
  <si>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</si>
  <si>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</si>
  <si>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</si>
  <si>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</si>
  <si>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</si>
  <si>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</si>
  <si>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</si>
  <si>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</si>
  <si>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</si>
  <si>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</si>
  <si>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</si>
  <si>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</si>
  <si>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</si>
  <si>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</si>
  <si>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</si>
  <si>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</si>
  <si>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</si>
  <si>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</si>
  <si>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</si>
  <si>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</si>
  <si>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</si>
  <si>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</si>
  <si>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</si>
  <si>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</si>
  <si>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</si>
  <si>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</si>
  <si>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</si>
  <si>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</si>
  <si>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</si>
  <si>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</si>
  <si>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</si>
  <si>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</si>
  <si>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</si>
  <si>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</si>
  <si>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</si>
  <si>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</si>
  <si>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</si>
  <si>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</si>
  <si>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</si>
  <si>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</si>
  <si>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</si>
  <si>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</si>
  <si>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</si>
  <si>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</si>
  <si>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</si>
  <si>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</si>
  <si>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</si>
  <si>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</si>
  <si>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</si>
  <si>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</si>
  <si>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</si>
  <si>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</si>
  <si>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</si>
  <si>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</si>
  <si>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</si>
  <si>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</si>
  <si>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</si>
  <si>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</si>
  <si>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</si>
  <si>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</si>
  <si>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</si>
  <si>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</si>
  <si>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</si>
  <si>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</si>
  <si>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</si>
  <si>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</si>
  <si>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</si>
  <si>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</si>
  <si>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</si>
  <si>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</si>
  <si>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</si>
  <si>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</si>
  <si>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</si>
  <si>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</si>
  <si>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</si>
  <si>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</si>
  <si>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</si>
  <si>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</si>
  <si>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</si>
  <si>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</si>
  <si>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</si>
  <si>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</si>
  <si>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</si>
  <si>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</si>
  <si>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</si>
  <si>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</si>
  <si>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</si>
  <si>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</si>
  <si>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</si>
  <si>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</si>
  <si>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</si>
  <si>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</si>
  <si>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</si>
  <si>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</si>
  <si>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</si>
  <si>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</si>
  <si>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</si>
  <si>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</si>
  <si>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</si>
  <si>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</si>
  <si>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</si>
  <si>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</si>
  <si>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</si>
  <si>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</si>
  <si>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</si>
  <si>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</si>
  <si>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</si>
  <si>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</si>
  <si>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</si>
  <si>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</si>
  <si>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</si>
  <si>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</si>
  <si>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</si>
  <si>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</si>
  <si>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</si>
  <si>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</si>
  <si>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</si>
  <si>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</si>
  <si>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</si>
  <si>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</si>
  <si>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</si>
  <si>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</si>
  <si>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</si>
  <si>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</si>
  <si>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</si>
  <si>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</si>
  <si>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</si>
  <si>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</si>
  <si>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</si>
  <si>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</si>
  <si>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</si>
  <si>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</si>
  <si>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</si>
  <si>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</si>
  <si>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</si>
  <si>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</si>
  <si>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</si>
  <si>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</si>
  <si>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</si>
  <si>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</si>
  <si>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</si>
  <si>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</si>
  <si>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</si>
  <si>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</si>
  <si>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</si>
  <si>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</si>
  <si>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</si>
  <si>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</si>
  <si>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</si>
  <si>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</si>
  <si>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</si>
  <si>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</si>
  <si>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</si>
  <si>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</si>
  <si>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</si>
  <si>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</si>
  <si>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</si>
  <si>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</si>
  <si>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</si>
  <si>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</si>
  <si>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</si>
  <si>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</si>
  <si>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</si>
  <si>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</si>
  <si>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</si>
  <si>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</si>
  <si>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</si>
  <si>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</si>
  <si>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</si>
  <si>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</si>
  <si>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</si>
  <si>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</si>
  <si>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</si>
  <si>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</si>
  <si>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</si>
  <si>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</si>
  <si>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</si>
  <si>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</si>
  <si>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</si>
  <si>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</si>
  <si>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</si>
  <si>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</si>
  <si>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</si>
  <si>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</si>
  <si>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</si>
  <si>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</si>
  <si>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</si>
  <si>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</si>
  <si>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</si>
  <si>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</si>
  <si>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</si>
  <si>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</si>
  <si>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</si>
  <si>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</si>
  <si>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</si>
  <si>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</si>
  <si>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</si>
  <si>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</si>
  <si>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</si>
  <si>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</si>
  <si>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</si>
  <si>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</si>
  <si>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</si>
  <si>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</si>
  <si>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</si>
  <si>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</si>
  <si>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</si>
  <si>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</si>
  <si>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</si>
  <si>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</si>
  <si>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</si>
  <si>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</si>
  <si>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</si>
  <si>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</si>
  <si>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</si>
  <si>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</si>
  <si>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</si>
  <si>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</si>
  <si>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</si>
  <si>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</si>
  <si>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</si>
  <si>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</si>
  <si>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</si>
  <si>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</si>
  <si>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</si>
  <si>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</si>
  <si>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</si>
  <si>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</si>
  <si>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</si>
  <si>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</si>
  <si>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</si>
  <si>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</si>
  <si>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</si>
  <si>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</si>
  <si>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</si>
  <si>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</si>
  <si>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</si>
  <si>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</si>
  <si>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</si>
  <si>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</si>
  <si>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</si>
  <si>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</si>
  <si>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</si>
  <si>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</si>
  <si>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</si>
  <si>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</si>
  <si>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</si>
  <si>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</si>
  <si>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</si>
  <si>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</si>
  <si>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</si>
  <si>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</si>
  <si>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</si>
  <si>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</si>
  <si>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</si>
  <si>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</si>
  <si>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</si>
  <si>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</si>
  <si>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</si>
  <si>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</si>
  <si>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</si>
  <si>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</si>
  <si>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</si>
  <si>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</si>
  <si>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</si>
  <si>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</si>
  <si>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</si>
  <si>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</si>
  <si>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</si>
  <si>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</si>
  <si>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</si>
  <si>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</si>
  <si>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</si>
  <si>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</si>
  <si>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</si>
  <si>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</si>
  <si>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</si>
  <si>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</si>
  <si>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</si>
  <si>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</si>
  <si>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</si>
  <si>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</si>
  <si>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</si>
  <si>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</si>
  <si>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</si>
  <si>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</si>
  <si>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</si>
  <si>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</si>
  <si>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</si>
  <si>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</si>
  <si>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</si>
  <si>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</si>
  <si>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</si>
  <si>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</si>
  <si>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</si>
  <si>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</si>
  <si>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</si>
  <si>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</si>
  <si>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</si>
  <si>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</si>
  <si>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</si>
  <si>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</si>
  <si>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</si>
  <si>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</si>
  <si>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</si>
  <si>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</si>
  <si>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</si>
  <si>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</si>
  <si>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</si>
  <si>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</si>
  <si>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</si>
  <si>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</si>
  <si>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</si>
  <si>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</si>
  <si>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</si>
  <si>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</si>
  <si>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</si>
  <si>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</si>
  <si>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</si>
  <si>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</si>
  <si>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</si>
  <si>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</si>
  <si>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</si>
  <si>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</si>
  <si>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</si>
  <si>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</si>
  <si>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</si>
  <si>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</si>
  <si>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</si>
  <si>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</si>
  <si>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</si>
  <si>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</si>
  <si>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</si>
  <si>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</si>
  <si>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</si>
  <si>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</si>
  <si>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</si>
  <si>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</si>
  <si>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</si>
  <si>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</si>
  <si>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</si>
  <si>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</si>
  <si>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</si>
  <si>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</si>
  <si>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</si>
  <si>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</si>
  <si>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</si>
  <si>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</si>
  <si>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</si>
  <si>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</si>
  <si>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</si>
  <si>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</si>
  <si>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</si>
  <si>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</si>
  <si>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</si>
  <si>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</si>
  <si>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</si>
  <si>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</si>
  <si>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</si>
  <si>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</si>
  <si>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</si>
  <si>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</si>
  <si>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</si>
  <si>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</si>
  <si>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</si>
  <si>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</si>
  <si>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</si>
  <si>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</si>
  <si>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</si>
  <si>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</si>
  <si>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</si>
  <si>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</si>
  <si>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</si>
  <si>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</si>
  <si>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</si>
  <si>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</si>
  <si>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</si>
  <si>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</si>
  <si>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</si>
  <si>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</si>
  <si>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</si>
  <si>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</si>
  <si>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</si>
  <si>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</si>
  <si>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</si>
  <si>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</si>
  <si>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</si>
  <si>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</si>
  <si>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</si>
  <si>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</si>
  <si>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</si>
  <si>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</si>
  <si>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</si>
  <si>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</si>
  <si>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</si>
  <si>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</si>
  <si>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</si>
  <si>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</si>
  <si>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</si>
  <si>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</si>
  <si>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</si>
  <si>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</si>
  <si>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</si>
  <si>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</si>
  <si>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</si>
  <si>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</si>
  <si>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</si>
  <si>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</si>
  <si>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</si>
  <si>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</si>
  <si>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</si>
  <si>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</si>
  <si>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</si>
  <si>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</si>
  <si>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</si>
  <si>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</si>
  <si>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</si>
  <si>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</si>
  <si>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</si>
  <si>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</si>
  <si>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</si>
  <si>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</si>
  <si>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</si>
  <si>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</si>
  <si>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</si>
  <si>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</si>
  <si>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</si>
  <si>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</si>
  <si>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</si>
  <si>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</si>
  <si>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</si>
  <si>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</si>
  <si>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</si>
  <si>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</si>
  <si>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</si>
  <si>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</si>
  <si>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</si>
  <si>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</si>
  <si>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</si>
  <si>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</si>
  <si>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</si>
  <si>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</si>
  <si>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</si>
  <si>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</si>
  <si>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</si>
  <si>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</si>
  <si>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</si>
  <si>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</si>
  <si>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</si>
  <si>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</si>
  <si>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</si>
  <si>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</si>
  <si>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</si>
  <si>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</si>
  <si>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</si>
  <si>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</si>
  <si>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</si>
  <si>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</si>
  <si>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</si>
  <si>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</si>
  <si>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</si>
  <si>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</si>
  <si>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</si>
  <si>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</si>
  <si>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</si>
  <si>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</si>
  <si>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</si>
  <si>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</si>
  <si>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</si>
  <si>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</si>
  <si>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</si>
  <si>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</si>
  <si>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</si>
  <si>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</si>
  <si>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</si>
  <si>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</si>
  <si>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</si>
  <si>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</si>
  <si>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</si>
  <si>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</si>
  <si>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</si>
  <si>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</si>
  <si>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</si>
  <si>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</si>
  <si>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</si>
  <si>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</si>
  <si>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</si>
  <si>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</si>
  <si>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</si>
  <si>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</si>
  <si>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</si>
  <si>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</si>
  <si>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</si>
  <si>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</si>
  <si>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</si>
  <si>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</si>
  <si>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</si>
  <si>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</si>
  <si>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</si>
  <si>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</si>
  <si>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</si>
  <si>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</si>
  <si>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</si>
  <si>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</si>
  <si>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</si>
  <si>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</si>
  <si>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</si>
  <si>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</si>
  <si>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</si>
  <si>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</si>
  <si>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</si>
  <si>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</si>
  <si>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</si>
  <si>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</si>
  <si>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</si>
  <si>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</si>
  <si>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</si>
  <si>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</si>
  <si>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</si>
  <si>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</si>
  <si>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</si>
  <si>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</si>
  <si>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</si>
  <si>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</si>
  <si>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</si>
  <si>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</si>
  <si>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</si>
  <si>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</si>
  <si>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</si>
  <si>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</si>
  <si>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</si>
  <si>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</si>
  <si>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</si>
  <si>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</si>
  <si>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</si>
  <si>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</si>
  <si>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</si>
  <si>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</si>
  <si>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</si>
  <si>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</si>
  <si>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</si>
  <si>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</si>
  <si>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</si>
  <si>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</si>
  <si>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</si>
  <si>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</si>
  <si>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</si>
  <si>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</si>
  <si>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</si>
  <si>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</si>
  <si>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</si>
  <si>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</si>
  <si>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</si>
  <si>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</si>
  <si>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</si>
  <si>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</si>
  <si>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</si>
  <si>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</si>
  <si>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</si>
  <si>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</si>
  <si>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</si>
  <si>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</si>
  <si>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</si>
  <si>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</si>
  <si>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</si>
  <si>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</si>
  <si>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</si>
  <si>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</si>
  <si>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</si>
  <si>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</si>
  <si>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</si>
  <si>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</si>
  <si>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</si>
  <si>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</si>
  <si>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</si>
  <si>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</si>
  <si>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</si>
  <si>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</si>
  <si>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</si>
  <si>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</si>
  <si>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</si>
  <si>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</si>
  <si>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</si>
  <si>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</si>
  <si>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</si>
  <si>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</si>
  <si>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</si>
  <si>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</si>
  <si>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</si>
  <si>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</si>
  <si>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</si>
  <si>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</si>
  <si>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</si>
  <si>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</si>
  <si>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</si>
  <si>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</si>
  <si>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</si>
  <si>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</si>
  <si>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</si>
  <si>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</si>
  <si>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</si>
  <si>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</si>
  <si>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</si>
  <si>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</si>
  <si>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</si>
  <si>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</si>
  <si>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</si>
  <si>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</si>
  <si>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</si>
  <si>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</si>
  <si>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</si>
  <si>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</si>
  <si>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</si>
  <si>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</si>
  <si>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</si>
  <si>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</si>
  <si>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</si>
  <si>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</si>
  <si>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</si>
  <si>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</si>
  <si>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</si>
  <si>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</si>
  <si>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</si>
  <si>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</si>
  <si>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</si>
  <si>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</si>
  <si>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</si>
  <si>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</si>
  <si>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</si>
  <si>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</si>
  <si>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</si>
  <si>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</si>
  <si>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</si>
  <si>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</si>
  <si>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</si>
  <si>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</si>
  <si>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</si>
  <si>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</si>
  <si>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</si>
  <si>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</si>
  <si>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</si>
  <si>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</si>
  <si>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</si>
  <si>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</si>
  <si>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</si>
  <si>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</si>
  <si>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</si>
  <si>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</si>
  <si>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</si>
  <si>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</si>
  <si>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</si>
  <si>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</si>
  <si>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</si>
  <si>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</si>
  <si>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</si>
  <si>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</si>
  <si>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</si>
  <si>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</si>
  <si>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</si>
  <si>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</si>
  <si>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</si>
  <si>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</si>
  <si>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</si>
  <si>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</si>
  <si>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</si>
  <si>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</si>
  <si>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</si>
  <si>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</si>
  <si>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</si>
  <si>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</si>
  <si>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</si>
  <si>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</si>
  <si>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</si>
  <si>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</si>
  <si>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</si>
  <si>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</si>
  <si>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</si>
  <si>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</si>
  <si>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</si>
  <si>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</si>
  <si>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</si>
  <si>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</si>
  <si>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</si>
  <si>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</si>
  <si>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</si>
  <si>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</si>
  <si>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</si>
  <si>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</si>
  <si>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</si>
  <si>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</si>
  <si>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</si>
  <si>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</si>
  <si>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</si>
  <si>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</si>
  <si>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</si>
  <si>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</si>
  <si>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</si>
  <si>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</si>
  <si>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</si>
  <si>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</si>
  <si>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</si>
  <si>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</si>
  <si>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</si>
  <si>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</si>
  <si>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</si>
  <si>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</si>
  <si>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</si>
  <si>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</si>
  <si>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</si>
  <si>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</si>
  <si>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</si>
  <si>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</si>
  <si>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</si>
  <si>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</si>
  <si>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</si>
  <si>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</si>
  <si>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</si>
  <si>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</si>
  <si>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</si>
  <si>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</si>
  <si>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</si>
  <si>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</si>
  <si>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</si>
  <si>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</si>
  <si>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</si>
  <si>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</si>
  <si>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</si>
  <si>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</si>
  <si>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</si>
  <si>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</si>
  <si>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</si>
  <si>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</si>
  <si>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</si>
  <si>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</si>
  <si>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</si>
  <si>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</si>
  <si>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</si>
  <si>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</si>
  <si>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</si>
  <si>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</si>
  <si>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</si>
  <si>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</si>
  <si>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</si>
  <si>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</si>
  <si>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</si>
  <si>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</si>
  <si>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</si>
  <si>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</si>
  <si>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</si>
  <si>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</si>
  <si>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</si>
  <si>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</si>
  <si>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</si>
  <si>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</si>
  <si>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</si>
  <si>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</si>
  <si>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</si>
  <si>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</si>
  <si>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</si>
  <si>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</si>
  <si>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</si>
  <si>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</si>
  <si>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</si>
  <si>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</si>
  <si>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</si>
  <si>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</si>
  <si>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</si>
  <si>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</si>
  <si>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</si>
  <si>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</si>
  <si>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</si>
  <si>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</si>
  <si>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</si>
  <si>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</si>
  <si>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</si>
  <si>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</si>
  <si>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</si>
  <si>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</si>
  <si>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</si>
  <si>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</si>
  <si>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</si>
  <si>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</si>
  <si>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</si>
  <si>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</si>
  <si>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</si>
  <si>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</si>
  <si>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</si>
  <si>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</si>
  <si>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</si>
  <si>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</si>
  <si>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</si>
  <si>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</si>
  <si>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</si>
  <si>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</si>
  <si>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</si>
  <si>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</si>
  <si>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</si>
  <si>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</si>
  <si>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</si>
  <si>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</si>
  <si>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</si>
  <si>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</si>
  <si>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</si>
  <si>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</si>
  <si>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</si>
  <si>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</si>
  <si>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</si>
  <si>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</si>
  <si>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</si>
  <si>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</si>
  <si>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</si>
  <si>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</si>
  <si>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</si>
  <si>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</si>
  <si>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</si>
  <si>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</si>
  <si>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</si>
  <si>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</si>
  <si>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</si>
  <si>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</si>
  <si>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</si>
  <si>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</si>
  <si>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</si>
  <si>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</si>
  <si>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</si>
  <si>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</si>
  <si>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</si>
  <si>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</si>
  <si>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</si>
  <si>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</si>
  <si>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</si>
  <si>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</si>
  <si>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</si>
  <si>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</si>
  <si>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</si>
  <si>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</si>
  <si>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</si>
  <si>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</si>
  <si>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</si>
  <si>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</si>
  <si>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</si>
  <si>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</si>
  <si>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</si>
  <si>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</si>
  <si>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</si>
  <si>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</si>
  <si>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</si>
  <si>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</si>
  <si>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</si>
  <si>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</si>
  <si>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</si>
  <si>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</si>
  <si>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</si>
  <si>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</si>
  <si>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</si>
  <si>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</si>
  <si>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</si>
  <si>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</si>
  <si>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</si>
  <si>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</si>
  <si>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</si>
  <si>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</si>
  <si>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</si>
  <si>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</si>
  <si>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</si>
  <si>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</si>
  <si>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</si>
  <si>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</si>
  <si>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</si>
  <si>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</si>
  <si>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</si>
  <si>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</si>
  <si>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</si>
  <si>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</si>
  <si>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</si>
  <si>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</si>
  <si>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</si>
  <si>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</si>
  <si>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</si>
  <si>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</si>
  <si>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</si>
  <si>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</si>
  <si>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</si>
  <si>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</si>
  <si>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</si>
  <si>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</si>
  <si>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</si>
  <si>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</si>
  <si>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</si>
  <si>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</si>
  <si>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</si>
  <si>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</si>
  <si>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</si>
  <si>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</si>
  <si>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</si>
  <si>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</si>
  <si>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</si>
  <si>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</si>
  <si>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</si>
  <si>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</si>
  <si>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</si>
  <si>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</si>
  <si>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</si>
  <si>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</si>
  <si>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</si>
  <si>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</si>
  <si>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</si>
  <si>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</si>
  <si>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</si>
  <si>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</si>
  <si>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</si>
  <si>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</si>
  <si>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</si>
  <si>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</si>
  <si>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</si>
  <si>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</si>
  <si>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</si>
  <si>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</si>
  <si>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</si>
  <si>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</si>
  <si>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</si>
  <si>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</si>
  <si>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</si>
  <si>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</si>
  <si>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</si>
  <si>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</si>
  <si>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</si>
  <si>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</si>
  <si>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</si>
  <si>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</si>
  <si>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</si>
  <si>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</si>
  <si>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</si>
  <si>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</si>
  <si>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</si>
  <si>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</si>
  <si>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</si>
  <si>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</si>
  <si>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</si>
  <si>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</si>
  <si>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</si>
  <si>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</si>
  <si>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</si>
  <si>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</si>
  <si>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</si>
  <si>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</si>
  <si>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</si>
  <si>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</si>
  <si>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</si>
  <si>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</si>
  <si>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</si>
  <si>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</si>
  <si>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</si>
  <si>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</si>
  <si>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</si>
  <si>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</si>
  <si>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</si>
  <si>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</si>
  <si>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</si>
  <si>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</si>
  <si>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</si>
  <si>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</si>
  <si>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</si>
  <si>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</si>
  <si>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</si>
  <si>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</si>
  <si>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</si>
  <si>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</si>
  <si>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</si>
  <si>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</si>
  <si>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</si>
  <si>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</si>
  <si>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</si>
  <si>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</si>
  <si>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</si>
  <si>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</si>
  <si>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</si>
  <si>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</si>
  <si>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</si>
  <si>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</si>
  <si>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</si>
  <si>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</si>
  <si>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</si>
  <si>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</si>
  <si>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</si>
  <si>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</si>
  <si>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</si>
  <si>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</si>
  <si>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</si>
  <si>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</si>
  <si>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</si>
  <si>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</si>
  <si>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</si>
  <si>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</si>
  <si>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</si>
  <si>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</si>
  <si>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</si>
  <si>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</si>
  <si>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</si>
  <si>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</si>
  <si>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</si>
  <si>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</si>
  <si>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</si>
  <si>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</si>
  <si>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</si>
  <si>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</si>
  <si>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</si>
  <si>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</si>
  <si>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</si>
  <si>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</si>
  <si>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</si>
  <si>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</si>
  <si>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</si>
  <si>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</si>
  <si>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</si>
  <si>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</si>
  <si>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</si>
  <si>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</si>
  <si>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</si>
  <si>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</si>
  <si>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</si>
  <si>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</si>
  <si>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</si>
  <si>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</si>
  <si>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</si>
  <si>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</si>
  <si>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</si>
  <si>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</si>
  <si>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</si>
  <si>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</si>
  <si>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</si>
  <si>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</si>
  <si>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</si>
  <si>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</si>
  <si>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</si>
  <si>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</si>
  <si>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</si>
  <si>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</si>
  <si>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</si>
  <si>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</si>
  <si>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</si>
  <si>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</si>
  <si>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</si>
  <si>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</si>
  <si>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</si>
  <si>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</si>
  <si>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</si>
  <si>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</si>
  <si>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</si>
  <si>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</si>
  <si>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</si>
  <si>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</si>
  <si>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</si>
  <si>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</si>
  <si>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</si>
  <si>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</si>
  <si>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</si>
  <si>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</si>
  <si>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</si>
  <si>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</si>
  <si>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</si>
  <si>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</si>
  <si>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</si>
  <si>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</si>
  <si>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</si>
  <si>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</si>
  <si>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</si>
  <si>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</si>
  <si>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</si>
  <si>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</si>
  <si>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</si>
  <si>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</si>
  <si>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</si>
  <si>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</si>
  <si>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</si>
  <si>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</si>
  <si>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</si>
  <si>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</si>
  <si>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</si>
  <si>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</si>
  <si>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</si>
  <si>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</si>
  <si>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</si>
  <si>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</si>
  <si>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</si>
  <si>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</si>
  <si>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</si>
  <si>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</si>
  <si>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</si>
  <si>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</si>
  <si>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</si>
  <si>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</si>
  <si>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</si>
  <si>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</si>
  <si>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</si>
  <si>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</si>
  <si>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</si>
  <si>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</si>
  <si>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</si>
  <si>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</si>
  <si>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</si>
  <si>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</si>
  <si>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</si>
  <si>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</si>
  <si>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</si>
  <si>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</si>
  <si>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</si>
  <si>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</si>
  <si>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</si>
  <si>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</si>
  <si>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</si>
  <si>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</si>
  <si>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</si>
  <si>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</si>
  <si>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</si>
  <si>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</si>
  <si>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</si>
  <si>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</si>
  <si>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</si>
  <si>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</si>
  <si>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</si>
  <si>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</si>
  <si>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</si>
  <si>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</si>
  <si>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</si>
  <si>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</si>
  <si>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</si>
  <si>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</si>
  <si>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</si>
  <si>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</si>
  <si>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</si>
  <si>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</si>
  <si>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</si>
  <si>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</si>
  <si>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</si>
  <si>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</si>
  <si>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</si>
  <si>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</si>
  <si>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</si>
  <si>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</si>
  <si>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</si>
  <si>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</si>
  <si>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</si>
  <si>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</si>
  <si>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</si>
  <si>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</si>
  <si>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</si>
  <si>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</si>
  <si>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</si>
  <si>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</si>
  <si>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</si>
  <si>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</si>
  <si>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</si>
  <si>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</si>
  <si>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</si>
  <si>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</si>
  <si>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</si>
  <si>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</si>
  <si>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</si>
  <si>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</si>
  <si>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</si>
  <si>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</si>
  <si>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</si>
  <si>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</si>
  <si>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</si>
  <si>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</si>
  <si>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</si>
  <si>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</si>
  <si>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</si>
  <si>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</si>
  <si>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</si>
  <si>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</si>
  <si>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</si>
  <si>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</si>
  <si>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</si>
  <si>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</si>
  <si>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</si>
  <si>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</si>
  <si>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</si>
  <si>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</si>
  <si>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</si>
  <si>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</si>
  <si>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</si>
  <si>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</si>
  <si>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</si>
  <si>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</si>
  <si>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</si>
  <si>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</si>
  <si>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</si>
  <si>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</si>
  <si>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</si>
  <si>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</si>
  <si>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</si>
  <si>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</si>
  <si>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</si>
  <si>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</si>
  <si>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</si>
  <si>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</si>
  <si>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</si>
  <si>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</si>
  <si>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</si>
  <si>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</si>
  <si>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</si>
  <si>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</si>
  <si>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</si>
  <si>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</si>
  <si>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</si>
  <si>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</si>
  <si>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</si>
  <si>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</si>
  <si>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</si>
  <si>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</si>
  <si>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</si>
  <si>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</si>
  <si>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</si>
  <si>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</si>
  <si>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</si>
  <si>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</si>
  <si>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</si>
  <si>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</si>
  <si>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</si>
  <si>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</si>
  <si>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</si>
  <si>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</si>
  <si>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</si>
  <si>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</si>
  <si>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</si>
  <si>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</si>
  <si>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</si>
  <si>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</si>
  <si>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</si>
  <si>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</si>
  <si>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</si>
  <si>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</si>
  <si>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</si>
  <si>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</si>
  <si>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</si>
  <si>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</si>
  <si>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</si>
  <si>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</si>
  <si>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</si>
  <si>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</si>
  <si>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</si>
  <si>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</si>
  <si>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</si>
  <si>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</si>
  <si>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</si>
  <si>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</si>
  <si>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</si>
  <si>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</si>
  <si>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</si>
  <si>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</si>
  <si>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</si>
  <si>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</si>
  <si>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</si>
  <si>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</si>
  <si>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</si>
  <si>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</si>
  <si>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</si>
  <si>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</si>
  <si>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</si>
  <si>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</si>
  <si>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</si>
  <si>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</si>
  <si>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</si>
  <si>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</si>
  <si>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</si>
  <si>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</si>
  <si>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</si>
  <si>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</si>
  <si>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</si>
  <si>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</si>
  <si>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</si>
  <si>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</si>
  <si>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</si>
  <si>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</si>
  <si>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</si>
  <si>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</si>
  <si>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</si>
  <si>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</si>
  <si>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</si>
  <si>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</si>
  <si>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</si>
  <si>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</si>
  <si>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</si>
  <si>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</si>
  <si>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</si>
  <si>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</si>
  <si>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</si>
  <si>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</si>
  <si>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</si>
  <si>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</si>
  <si>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</si>
  <si>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</si>
  <si>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</si>
  <si>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</si>
  <si>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</si>
  <si>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</si>
  <si>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</si>
  <si>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</si>
  <si>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</si>
  <si>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</si>
  <si>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</si>
  <si>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</si>
  <si>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</si>
  <si>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</si>
  <si>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</si>
  <si>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</si>
  <si>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</si>
  <si>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</si>
  <si>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</si>
  <si>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</si>
  <si>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</si>
  <si>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</si>
  <si>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</si>
  <si>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</si>
  <si>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</si>
  <si>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</si>
  <si>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</si>
  <si>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</si>
  <si>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</si>
  <si>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</si>
  <si>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</si>
  <si>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</si>
  <si>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</si>
  <si>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</si>
  <si>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</si>
  <si>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</si>
  <si>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</si>
  <si>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</si>
  <si>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</si>
  <si>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</si>
  <si>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</si>
  <si>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</si>
  <si>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</si>
  <si>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</si>
  <si>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</si>
  <si>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</si>
  <si>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</si>
  <si>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</si>
  <si>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</si>
  <si>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</si>
  <si>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</si>
  <si>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</si>
  <si>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</si>
  <si>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</si>
  <si>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</si>
  <si>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</si>
  <si>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</si>
  <si>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</si>
  <si>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</si>
  <si>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</si>
  <si>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</si>
  <si>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</si>
  <si>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</si>
  <si>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</si>
  <si>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</si>
  <si>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</si>
  <si>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</si>
  <si>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</si>
  <si>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</si>
  <si>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</si>
  <si>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</si>
  <si>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</si>
  <si>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</si>
  <si>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</si>
  <si>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</si>
  <si>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</si>
  <si>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</si>
  <si>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</si>
  <si>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</si>
  <si>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</si>
  <si>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</si>
  <si>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</si>
  <si>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</si>
  <si>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</si>
  <si>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</si>
  <si>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</si>
  <si>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</si>
  <si>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</si>
  <si>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</si>
  <si>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</si>
  <si>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</si>
  <si>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</si>
  <si>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</si>
  <si>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</si>
  <si>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</si>
  <si>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</si>
  <si>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</si>
  <si>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</si>
  <si>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</si>
  <si>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</si>
  <si>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</si>
  <si>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</si>
  <si>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</si>
  <si>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</si>
  <si>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</si>
  <si>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</si>
  <si>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</si>
  <si>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</si>
  <si>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</si>
  <si>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</si>
  <si>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</si>
  <si>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</si>
  <si>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</si>
  <si>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</si>
  <si>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</si>
  <si>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</si>
  <si>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</si>
  <si>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</si>
  <si>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</si>
  <si>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</si>
  <si>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</si>
  <si>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</si>
  <si>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</si>
  <si>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</si>
  <si>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</si>
  <si>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</si>
  <si>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</si>
  <si>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</si>
  <si>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</si>
  <si>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</si>
  <si>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</si>
  <si>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</si>
  <si>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</si>
  <si>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</si>
  <si>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</si>
  <si>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</si>
  <si>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</si>
  <si>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</si>
  <si>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</si>
  <si>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</si>
  <si>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</si>
  <si>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</si>
  <si>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</si>
  <si>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</si>
  <si>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</si>
  <si>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</si>
  <si>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</si>
  <si>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</si>
  <si>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</si>
  <si>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</si>
  <si>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</si>
  <si>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</si>
  <si>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</si>
  <si>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</si>
  <si>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</si>
  <si>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</si>
  <si>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</si>
  <si>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</si>
  <si>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</si>
  <si>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</si>
  <si>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</si>
  <si>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</si>
  <si>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</si>
  <si>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</si>
  <si>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</si>
  <si>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</si>
  <si>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</si>
  <si>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</si>
  <si>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</si>
  <si>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</si>
  <si>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</si>
  <si>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</si>
  <si>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</si>
  <si>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</si>
  <si>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</si>
  <si>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</si>
  <si>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</si>
  <si>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</si>
  <si>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</si>
  <si>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</si>
  <si>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</si>
  <si>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</si>
  <si>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</si>
  <si>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</si>
  <si>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</si>
  <si>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</si>
  <si>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</si>
  <si>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</si>
  <si>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</si>
  <si>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</si>
  <si>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</si>
  <si>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</si>
  <si>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</si>
  <si>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</si>
  <si>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</si>
  <si>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</si>
  <si>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</si>
  <si>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</si>
  <si>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</si>
  <si>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</si>
  <si>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</si>
  <si>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</si>
  <si>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</si>
  <si>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</si>
  <si>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</si>
  <si>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</si>
  <si>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</si>
  <si>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</si>
  <si>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</si>
  <si>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</si>
  <si>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</si>
  <si>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</si>
  <si>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</si>
  <si>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</si>
  <si>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</si>
  <si>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</si>
  <si>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</si>
  <si>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</si>
  <si>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</si>
  <si>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</si>
  <si>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</si>
  <si>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</si>
  <si>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</si>
  <si>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</si>
  <si>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</si>
  <si>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</si>
  <si>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</si>
  <si>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</si>
  <si>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</si>
  <si>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</si>
  <si>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</si>
  <si>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</si>
  <si>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</si>
  <si>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</si>
  <si>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</si>
  <si>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</si>
  <si>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</si>
  <si>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</si>
  <si>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</si>
  <si>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</si>
  <si>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</si>
  <si>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</si>
  <si>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</si>
  <si>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</si>
  <si>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</si>
  <si>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</si>
  <si>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</si>
  <si>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</si>
  <si>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</si>
  <si>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</si>
  <si>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</si>
  <si>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</si>
  <si>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</si>
  <si>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</si>
  <si>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</si>
  <si>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</si>
  <si>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</si>
  <si>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</si>
  <si>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</si>
  <si>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</si>
  <si>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</si>
  <si>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</si>
  <si>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</si>
  <si>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</si>
  <si>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</si>
  <si>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</si>
  <si>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</si>
  <si>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</si>
  <si>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</si>
  <si>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</si>
  <si>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</si>
  <si>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</si>
  <si>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</si>
  <si>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</si>
  <si>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</si>
  <si>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</si>
  <si>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</si>
  <si>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</si>
  <si>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</si>
  <si>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</si>
  <si>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</si>
  <si>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</si>
  <si>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</si>
  <si>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</si>
  <si>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</si>
  <si>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</si>
  <si>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</si>
  <si>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</si>
  <si>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</si>
  <si>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</si>
  <si>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</si>
  <si>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</si>
  <si>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</si>
  <si>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</si>
  <si>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</si>
  <si>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</si>
  <si>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</si>
  <si>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</si>
  <si>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</si>
  <si>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</si>
  <si>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</si>
  <si>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</si>
  <si>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</si>
  <si>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</si>
  <si>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</si>
  <si>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</si>
  <si>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</si>
  <si>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</si>
  <si>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</si>
  <si>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</si>
  <si>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</si>
  <si>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</si>
  <si>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</si>
  <si>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</si>
  <si>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</si>
  <si>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</si>
  <si>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</si>
  <si>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</si>
  <si>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</si>
  <si>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</si>
  <si>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</si>
  <si>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</si>
  <si>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</si>
  <si>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</si>
  <si>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</si>
  <si>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</si>
  <si>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</si>
  <si>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</si>
  <si>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</si>
  <si>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</si>
  <si>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</si>
  <si>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</si>
  <si>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</si>
  <si>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</si>
  <si>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</si>
  <si>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</si>
  <si>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</si>
  <si>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</si>
  <si>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</si>
  <si>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</si>
  <si>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</si>
  <si>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</si>
  <si>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</si>
  <si>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</si>
  <si>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</si>
  <si>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</si>
  <si>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</si>
  <si>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</si>
  <si>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</si>
  <si>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</si>
  <si>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</si>
  <si>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</si>
  <si>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</si>
  <si>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</si>
  <si>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</si>
  <si>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</si>
  <si>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</si>
  <si>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</si>
  <si>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</si>
  <si>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</si>
  <si>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</si>
  <si>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</si>
  <si>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</si>
  <si>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</si>
  <si>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</si>
  <si>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</si>
  <si>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</si>
  <si>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</si>
  <si>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</si>
  <si>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</si>
  <si>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</si>
  <si>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</si>
  <si>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</si>
  <si>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</si>
  <si>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</si>
  <si>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</si>
  <si>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</si>
  <si>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</si>
  <si>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</si>
  <si>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</si>
  <si>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</si>
  <si>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</si>
  <si>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</si>
  <si>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</si>
  <si>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</si>
  <si>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</si>
  <si>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</si>
  <si>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</si>
  <si>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</si>
  <si>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</si>
  <si>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</si>
  <si>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</si>
  <si>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</si>
  <si>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</si>
  <si>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</si>
  <si>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</si>
  <si>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</si>
  <si>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</si>
  <si>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</si>
  <si>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</si>
  <si>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</si>
  <si>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</si>
  <si>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</si>
  <si>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</si>
  <si>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</si>
  <si>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</si>
  <si>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</si>
  <si>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</si>
  <si>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</si>
  <si>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</si>
  <si>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</si>
  <si>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</si>
  <si>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</si>
  <si>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</si>
  <si>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</si>
  <si>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</si>
  <si>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</si>
  <si>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</si>
  <si>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</si>
  <si>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</si>
  <si>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</si>
  <si>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</si>
  <si>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</si>
  <si>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</si>
  <si>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</si>
  <si>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</si>
  <si>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</si>
  <si>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</si>
  <si>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</si>
  <si>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</si>
  <si>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</si>
  <si>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</si>
  <si>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</si>
  <si>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</si>
  <si>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</si>
  <si>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</si>
  <si>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</si>
  <si>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</si>
  <si>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</si>
  <si>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</si>
  <si>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</si>
  <si>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</si>
  <si>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</si>
  <si>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</si>
  <si>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</si>
  <si>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</si>
  <si>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</si>
  <si>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</si>
  <si>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</si>
  <si>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</si>
  <si>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</si>
  <si>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</si>
  <si>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</si>
  <si>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</si>
  <si>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</si>
  <si>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</si>
  <si>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</si>
  <si>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</si>
  <si>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</si>
  <si>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</si>
  <si>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</si>
  <si>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</si>
  <si>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</si>
  <si>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</si>
  <si>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</si>
  <si>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</si>
  <si>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</si>
  <si>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</si>
  <si>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</si>
  <si>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</si>
  <si>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</si>
  <si>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</si>
  <si>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</si>
  <si>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</si>
  <si>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</si>
  <si>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</si>
  <si>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</si>
  <si>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</si>
  <si>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</si>
  <si>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</si>
  <si>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</si>
  <si>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</si>
  <si>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</si>
  <si>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</si>
  <si>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</si>
  <si>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</si>
  <si>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</si>
  <si>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</si>
  <si>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</si>
  <si>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</si>
  <si>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</si>
  <si>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</si>
  <si>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</si>
  <si>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</si>
  <si>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</si>
  <si>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</si>
  <si>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</si>
  <si>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</si>
  <si>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</si>
  <si>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</si>
  <si>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</si>
  <si>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</si>
  <si>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</si>
  <si>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</si>
  <si>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</si>
  <si>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</si>
  <si>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</si>
  <si>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</si>
  <si>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</si>
  <si>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</si>
  <si>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</si>
  <si>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</si>
  <si>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</si>
  <si>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</si>
  <si>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</si>
  <si>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</si>
  <si>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</si>
  <si>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</si>
  <si>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</si>
  <si>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</si>
  <si>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</si>
  <si>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</si>
  <si>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</si>
  <si>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</si>
  <si>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</si>
  <si>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</si>
  <si>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</si>
  <si>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</si>
  <si>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</si>
  <si>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</si>
  <si>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</si>
  <si>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</si>
  <si>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</si>
  <si>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</si>
  <si>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</si>
  <si>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</si>
  <si>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</si>
  <si>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</si>
  <si>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</si>
  <si>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</si>
  <si>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</si>
  <si>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</si>
  <si>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</si>
  <si>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</si>
  <si>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</si>
  <si>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</si>
  <si>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</si>
  <si>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</si>
  <si>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</si>
  <si>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</si>
  <si>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</si>
  <si>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</si>
  <si>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</si>
  <si>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</si>
  <si>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</si>
  <si>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</si>
  <si>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</si>
  <si>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</si>
  <si>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</si>
  <si>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</si>
  <si>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</si>
  <si>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</si>
  <si>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</si>
  <si>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</si>
  <si>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</si>
  <si>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</si>
  <si>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</si>
  <si>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</si>
  <si>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</si>
  <si>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</si>
  <si>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</si>
  <si>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</si>
  <si>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</si>
  <si>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</si>
  <si>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</si>
  <si>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</si>
  <si>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</si>
  <si>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</si>
  <si>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</si>
  <si>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</si>
  <si>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</si>
  <si>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</si>
  <si>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</si>
  <si>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</si>
  <si>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</si>
  <si>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</si>
  <si>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</si>
  <si>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</si>
  <si>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</si>
  <si>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</si>
  <si>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</si>
  <si>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</si>
  <si>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</si>
  <si>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</si>
  <si>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</si>
  <si>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</si>
  <si>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</si>
  <si>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</si>
  <si>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</si>
  <si>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</si>
  <si>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</si>
  <si>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</si>
  <si>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</si>
  <si>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</si>
  <si>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</si>
  <si>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</si>
  <si>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</si>
  <si>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</si>
  <si>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</si>
  <si>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</si>
  <si>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</si>
  <si>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</si>
  <si>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</si>
  <si>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</si>
  <si>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</si>
  <si>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</si>
  <si>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</si>
  <si>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</si>
  <si>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</si>
  <si>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</si>
  <si>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</si>
  <si>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</si>
  <si>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</si>
  <si>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</si>
  <si>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</si>
  <si>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</si>
  <si>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</si>
  <si>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</si>
  <si>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</si>
  <si>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</si>
  <si>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</si>
  <si>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</si>
  <si>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</si>
  <si>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</si>
  <si>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</si>
  <si>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</si>
  <si>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</si>
  <si>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</si>
  <si>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</si>
  <si>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</si>
  <si>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</si>
  <si>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</si>
  <si>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</si>
  <si>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</si>
  <si>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</si>
  <si>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</si>
  <si>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</si>
  <si>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</si>
  <si>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</si>
  <si>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</si>
  <si>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</si>
  <si>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</si>
  <si>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</si>
  <si>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</si>
  <si>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</si>
  <si>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</si>
  <si>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</si>
  <si>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</si>
  <si>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</si>
  <si>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</si>
  <si>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</si>
  <si>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</si>
  <si>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</si>
  <si>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</si>
  <si>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</si>
  <si>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</si>
  <si>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</si>
  <si>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</si>
  <si>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</si>
  <si>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</si>
  <si>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</si>
  <si>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</si>
  <si>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</si>
  <si>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</si>
  <si>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</si>
  <si>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</si>
  <si>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</si>
  <si>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</si>
  <si>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</si>
  <si>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</si>
  <si>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</si>
  <si>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</si>
  <si>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</si>
  <si>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</si>
  <si>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</si>
  <si>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</si>
  <si>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</si>
  <si>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</si>
  <si>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</si>
  <si>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</si>
  <si>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</si>
  <si>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</si>
  <si>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</si>
  <si>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</si>
  <si>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</si>
  <si>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</si>
  <si>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</si>
  <si>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</si>
  <si>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</si>
  <si>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</si>
  <si>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</si>
  <si>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</si>
  <si>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</si>
  <si>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</si>
  <si>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</si>
  <si>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</si>
  <si>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</si>
  <si>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</si>
  <si>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</si>
  <si>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</si>
  <si>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</si>
  <si>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</si>
  <si>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</si>
  <si>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</si>
  <si>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</si>
  <si>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</si>
  <si>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</si>
  <si>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</si>
  <si>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</si>
  <si>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</si>
  <si>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</si>
  <si>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</si>
  <si>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</si>
  <si>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</si>
  <si>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</si>
  <si>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</si>
  <si>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</si>
  <si>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</si>
  <si>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</si>
  <si>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</si>
  <si>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</si>
  <si>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</si>
  <si>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</si>
  <si>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</si>
  <si>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</si>
  <si>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</si>
  <si>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</si>
  <si>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</si>
  <si>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</si>
  <si>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</si>
  <si>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</si>
  <si>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</si>
  <si>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</si>
  <si>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</si>
  <si>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</si>
  <si>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</si>
  <si>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</si>
  <si>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</si>
  <si>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</si>
  <si>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</si>
  <si>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</si>
  <si>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</si>
  <si>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</si>
  <si>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</si>
  <si>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</si>
  <si>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</si>
  <si>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</si>
  <si>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</si>
  <si>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</si>
  <si>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</si>
  <si>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</si>
  <si>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</si>
  <si>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</si>
  <si>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</si>
  <si>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</si>
  <si>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</si>
  <si>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</si>
  <si>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</si>
  <si>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</si>
  <si>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</si>
  <si>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</si>
  <si>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</si>
  <si>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</si>
  <si>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</si>
  <si>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</si>
  <si>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</si>
  <si>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</si>
  <si>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</si>
  <si>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</si>
  <si>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</si>
  <si>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</si>
  <si>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</si>
  <si>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</si>
  <si>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</si>
  <si>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</si>
  <si>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</si>
  <si>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</si>
  <si>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</si>
  <si>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</si>
  <si>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</si>
  <si>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</si>
  <si>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</si>
  <si>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</si>
  <si>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</si>
  <si>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</si>
  <si>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</si>
  <si>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</si>
  <si>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</si>
  <si>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</si>
  <si>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</si>
  <si>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</si>
  <si>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</si>
  <si>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</si>
  <si>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</si>
  <si>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</si>
  <si>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</si>
  <si>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</si>
  <si>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</si>
  <si>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</si>
  <si>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</si>
  <si>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</si>
  <si>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</si>
  <si>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</si>
  <si>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</si>
  <si>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</si>
  <si>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</si>
  <si>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</si>
  <si>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</si>
  <si>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</si>
  <si>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</si>
  <si>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</si>
  <si>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</si>
  <si>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</si>
  <si>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</si>
  <si>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</si>
  <si>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</si>
  <si>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</si>
  <si>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</si>
  <si>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</si>
  <si>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</si>
  <si>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</si>
  <si>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</si>
  <si>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</si>
  <si>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</si>
  <si>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</si>
  <si>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</si>
  <si>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</si>
  <si>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</si>
  <si>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</si>
  <si>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</si>
  <si>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</si>
  <si>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</si>
  <si>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</si>
  <si>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</si>
  <si>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</si>
  <si>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</si>
  <si>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</si>
  <si>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</si>
  <si>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</si>
  <si>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</si>
  <si>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</si>
  <si>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</si>
  <si>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</si>
  <si>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</si>
  <si>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</si>
  <si>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</si>
  <si>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</si>
  <si>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</si>
  <si>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</si>
  <si>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</si>
  <si>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</si>
  <si>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</si>
  <si>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</si>
  <si>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</si>
  <si>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</si>
  <si>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</si>
  <si>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</si>
  <si>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</si>
  <si>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</si>
  <si>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</si>
  <si>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</si>
  <si>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</si>
  <si>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</si>
  <si>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</si>
  <si>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</si>
  <si>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</si>
  <si>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</si>
  <si>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</si>
  <si>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</si>
  <si>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</si>
  <si>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</si>
  <si>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</si>
  <si>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</si>
  <si>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</si>
  <si>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</si>
  <si>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</si>
  <si>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</si>
  <si>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</si>
  <si>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</si>
  <si>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</si>
  <si>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</si>
  <si>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</si>
  <si>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</si>
  <si>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</si>
  <si>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</si>
  <si>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</si>
  <si>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</si>
  <si>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</si>
  <si>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</si>
  <si>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</si>
  <si>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</si>
  <si>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</si>
  <si>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</si>
  <si>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</si>
  <si>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</si>
  <si>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</si>
  <si>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</si>
  <si>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</si>
  <si>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</si>
  <si>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</si>
  <si>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</si>
  <si>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</si>
  <si>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</si>
  <si>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</si>
  <si>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</si>
  <si>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</si>
  <si>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</si>
  <si>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</si>
  <si>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</si>
  <si>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</si>
  <si>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</si>
  <si>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</si>
  <si>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</si>
  <si>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</si>
  <si>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</si>
  <si>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</si>
  <si>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</si>
  <si>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</si>
  <si>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</si>
  <si>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</si>
  <si>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</si>
  <si>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</si>
  <si>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</si>
  <si>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</si>
  <si>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</si>
  <si>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</si>
  <si>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</si>
  <si>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</si>
  <si>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</si>
  <si>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</si>
  <si>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</si>
  <si>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</si>
  <si>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</si>
  <si>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</si>
  <si>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</si>
  <si>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</si>
  <si>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</si>
  <si>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</si>
  <si>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</si>
  <si>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</si>
  <si>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</si>
  <si>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</si>
  <si>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</si>
  <si>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</si>
  <si>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</si>
  <si>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</si>
  <si>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</si>
  <si>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</si>
  <si>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</si>
  <si>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</si>
  <si>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</si>
  <si>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</si>
  <si>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</si>
  <si>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</si>
  <si>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</si>
  <si>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</si>
  <si>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</si>
  <si>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</si>
  <si>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</si>
  <si>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</si>
  <si>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</si>
  <si>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</si>
  <si>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</si>
  <si>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</si>
  <si>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</si>
  <si>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</si>
  <si>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</si>
  <si>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</si>
  <si>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</si>
  <si>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</si>
  <si>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</si>
  <si>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</si>
  <si>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</si>
  <si>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</si>
  <si>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</si>
  <si>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</si>
  <si>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</si>
  <si>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</si>
  <si>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</si>
  <si>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</si>
  <si>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</si>
  <si>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</si>
  <si>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</si>
  <si>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</si>
  <si>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</si>
  <si>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</si>
  <si>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</si>
  <si>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</si>
  <si>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</si>
  <si>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</si>
  <si>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</si>
  <si>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</si>
  <si>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</si>
  <si>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</si>
  <si>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</si>
  <si>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</si>
  <si>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</si>
  <si>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</si>
  <si>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</si>
  <si>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</si>
  <si>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</si>
  <si>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</si>
  <si>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</si>
  <si>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</si>
  <si>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</si>
  <si>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</si>
  <si>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</si>
  <si>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</si>
  <si>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</si>
  <si>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</si>
  <si>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</si>
  <si>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</si>
  <si>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</si>
  <si>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</si>
  <si>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</si>
  <si>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</si>
  <si>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</si>
  <si>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</si>
  <si>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</si>
  <si>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</si>
  <si>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</si>
  <si>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</si>
  <si>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</si>
  <si>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</si>
  <si>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</si>
  <si>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</si>
  <si>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</si>
  <si>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</si>
  <si>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</si>
  <si>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</si>
  <si>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</si>
  <si>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</si>
  <si>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</si>
  <si>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</si>
  <si>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</si>
  <si>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</si>
  <si>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</si>
  <si>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</si>
  <si>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</si>
  <si>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</si>
  <si>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</si>
  <si>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</si>
  <si>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</si>
  <si>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</si>
  <si>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</si>
  <si>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</si>
  <si>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</si>
  <si>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</si>
  <si>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</si>
  <si>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</si>
  <si>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</si>
  <si>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</si>
  <si>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</si>
  <si>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</si>
  <si>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</si>
  <si>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</si>
  <si>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</si>
  <si>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</si>
  <si>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</si>
  <si>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</si>
  <si>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</si>
  <si>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</si>
  <si>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</si>
  <si>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</si>
  <si>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</si>
  <si>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</si>
  <si>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</si>
  <si>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</si>
  <si>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</si>
  <si>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</si>
  <si>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</si>
  <si>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</si>
  <si>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</si>
  <si>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</si>
  <si>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</si>
  <si>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</si>
  <si>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</si>
  <si>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</si>
  <si>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</si>
  <si>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</si>
  <si>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</si>
  <si>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</si>
  <si>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</si>
  <si>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</si>
  <si>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</si>
  <si>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</si>
  <si>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</si>
  <si>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</si>
  <si>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</si>
  <si>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</si>
  <si>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</si>
  <si>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</si>
  <si>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</si>
  <si>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</si>
  <si>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</si>
  <si>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</si>
  <si>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</si>
  <si>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</si>
  <si>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</si>
  <si>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</si>
  <si>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</si>
  <si>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</si>
  <si>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</si>
  <si>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</si>
  <si>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</si>
  <si>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</si>
  <si>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</si>
  <si>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</si>
  <si>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</si>
  <si>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</si>
  <si>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</si>
  <si>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</si>
  <si>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</si>
  <si>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</si>
  <si>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</si>
  <si>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</si>
  <si>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</si>
  <si>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</si>
  <si>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</si>
  <si>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</si>
  <si>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</si>
  <si>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</si>
  <si>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</si>
  <si>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</si>
  <si>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</si>
  <si>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</si>
  <si>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</si>
  <si>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</si>
  <si>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</si>
  <si>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</si>
  <si>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</si>
  <si>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</si>
  <si>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</si>
  <si>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</si>
  <si>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</si>
  <si>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</si>
  <si>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</si>
  <si>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</si>
  <si>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</si>
  <si>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</si>
  <si>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</si>
  <si>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</si>
  <si>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</si>
  <si>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</si>
  <si>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</si>
  <si>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</si>
  <si>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</si>
  <si>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</si>
  <si>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</si>
  <si>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</si>
  <si>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</si>
  <si>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</si>
  <si>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</si>
  <si>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</si>
  <si>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</si>
  <si>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</si>
  <si>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</si>
  <si>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</si>
  <si>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</si>
  <si>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</si>
  <si>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</si>
  <si>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</si>
  <si>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</si>
  <si>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</si>
  <si>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</si>
  <si>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</si>
  <si>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</si>
  <si>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</si>
  <si>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</si>
  <si>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</si>
  <si>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</si>
  <si>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</si>
  <si>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</si>
  <si>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</si>
  <si>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</si>
  <si>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</si>
  <si>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</si>
  <si>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</si>
  <si>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</si>
  <si>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</si>
  <si>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</si>
  <si>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</si>
  <si>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</si>
  <si>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</si>
  <si>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</si>
  <si>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</si>
  <si>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</si>
  <si>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</si>
  <si>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</si>
  <si>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</si>
  <si>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</si>
  <si>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</si>
  <si>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</si>
  <si>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</si>
  <si>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</si>
  <si>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</si>
  <si>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</si>
  <si>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</si>
  <si>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</si>
  <si>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</si>
  <si>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</si>
  <si>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</si>
  <si>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</si>
  <si>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</si>
  <si>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</si>
  <si>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</si>
  <si>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</si>
  <si>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</si>
  <si>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</si>
  <si>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</si>
  <si>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</si>
  <si>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</si>
  <si>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</si>
  <si>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</si>
  <si>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</si>
  <si>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</si>
  <si>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</si>
  <si>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</si>
  <si>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</si>
  <si>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</si>
  <si>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</si>
  <si>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</si>
  <si>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</si>
  <si>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</si>
  <si>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</si>
  <si>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</si>
  <si>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</si>
  <si>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</si>
  <si>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</si>
  <si>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</si>
  <si>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</si>
  <si>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</si>
  <si>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</si>
  <si>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</si>
  <si>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</si>
  <si>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</si>
  <si>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</si>
  <si>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</si>
  <si>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</si>
  <si>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</si>
  <si>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</si>
  <si>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</si>
  <si>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</si>
  <si>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</si>
  <si>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</si>
  <si>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</si>
  <si>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</si>
  <si>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</si>
  <si>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</si>
  <si>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</si>
  <si>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</si>
  <si>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</si>
  <si>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</si>
  <si>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</si>
  <si>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</si>
  <si>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</si>
  <si>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</si>
  <si>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</si>
  <si>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</si>
  <si>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</si>
  <si>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</si>
  <si>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</si>
  <si>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</si>
  <si>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</si>
  <si>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</si>
  <si>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</si>
  <si>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</si>
  <si>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</si>
  <si>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</si>
  <si>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</si>
  <si>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</si>
  <si>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</si>
  <si>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</si>
  <si>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</si>
  <si>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</si>
  <si>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</si>
  <si>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</si>
  <si>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</si>
  <si>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</si>
  <si>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</si>
  <si>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</si>
  <si>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</si>
  <si>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</si>
  <si>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</si>
  <si>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</si>
  <si>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</si>
  <si>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</si>
  <si>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</si>
  <si>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</si>
  <si>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</si>
  <si>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</si>
  <si>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</si>
  <si>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</si>
  <si>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</si>
  <si>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</si>
  <si>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</si>
  <si>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</si>
  <si>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</si>
  <si>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</si>
  <si>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</si>
  <si>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</si>
  <si>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</si>
  <si>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</si>
  <si>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</si>
  <si>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</si>
  <si>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</si>
  <si>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</si>
  <si>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</si>
  <si>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</si>
  <si>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</si>
  <si>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</si>
  <si>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</si>
  <si>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</si>
  <si>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</si>
  <si>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</si>
  <si>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</si>
  <si>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</si>
  <si>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</si>
  <si>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</si>
  <si>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</si>
  <si>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</si>
  <si>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</si>
  <si>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</si>
  <si>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</si>
  <si>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</si>
  <si>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</si>
  <si>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</si>
  <si>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</si>
  <si>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</si>
  <si>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</si>
  <si>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</si>
  <si>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</si>
  <si>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</si>
  <si>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</si>
  <si>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</si>
  <si>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</si>
  <si>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</si>
  <si>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</si>
  <si>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</si>
  <si>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</si>
  <si>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</si>
  <si>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</si>
  <si>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</si>
  <si>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</si>
  <si>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</si>
  <si>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</si>
  <si>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</si>
  <si>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</si>
  <si>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</si>
  <si>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</si>
  <si>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</si>
  <si>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</si>
  <si>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</si>
  <si>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</si>
  <si>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</si>
  <si>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</si>
  <si>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</si>
  <si>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</si>
  <si>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</si>
  <si>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</si>
  <si>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</si>
  <si>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</si>
  <si>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</si>
  <si>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</si>
  <si>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</si>
  <si>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</si>
  <si>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</si>
  <si>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</si>
  <si>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</si>
  <si>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</si>
  <si>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</si>
  <si>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</si>
  <si>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</si>
  <si>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</si>
  <si>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</si>
  <si>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</si>
  <si>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</si>
  <si>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</si>
  <si>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</si>
  <si>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</si>
  <si>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</si>
  <si>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</si>
  <si>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</si>
  <si>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</si>
  <si>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</si>
  <si>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</si>
  <si>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</si>
  <si>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</si>
  <si>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</si>
  <si>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</si>
  <si>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</si>
  <si>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</si>
  <si>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</si>
  <si>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</si>
  <si>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</si>
  <si>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</si>
  <si>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</si>
  <si>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</si>
  <si>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</si>
  <si>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</si>
  <si>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</si>
  <si>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</si>
  <si>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</si>
  <si>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</si>
  <si>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</si>
  <si>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</si>
  <si>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</si>
  <si>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</si>
  <si>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</si>
  <si>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</si>
  <si>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</si>
  <si>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</si>
  <si>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</si>
  <si>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</si>
  <si>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</si>
  <si>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</si>
  <si>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</si>
  <si>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</si>
  <si>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</si>
  <si>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</si>
  <si>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</si>
  <si>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</si>
  <si>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</si>
  <si>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</si>
  <si>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</si>
  <si>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</si>
  <si>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</si>
  <si>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</si>
  <si>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</si>
  <si>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</si>
  <si>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</si>
  <si>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</si>
  <si>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</si>
  <si>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</si>
  <si>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</si>
  <si>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</si>
  <si>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</si>
  <si>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</si>
  <si>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</si>
  <si>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</si>
  <si>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</si>
  <si>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</si>
  <si>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</si>
  <si>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</si>
  <si>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</si>
  <si>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</si>
  <si>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</si>
  <si>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</si>
  <si>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</si>
  <si>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</si>
  <si>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</si>
  <si>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</si>
  <si>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</si>
  <si>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</si>
  <si>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</si>
  <si>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</si>
  <si>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</si>
  <si>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</si>
  <si>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</si>
  <si>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</si>
  <si>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</si>
  <si>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</si>
  <si>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</si>
  <si>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</si>
  <si>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</si>
  <si>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</si>
  <si>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</si>
  <si>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</si>
  <si>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</si>
  <si>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</si>
  <si>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</si>
  <si>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</si>
  <si>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</si>
  <si>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</si>
  <si>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</si>
  <si>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</si>
  <si>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</si>
  <si>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</si>
  <si>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</si>
  <si>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</si>
  <si>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</si>
  <si>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</si>
  <si>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</si>
  <si>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</si>
  <si>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</si>
  <si>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</si>
  <si>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</si>
  <si>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</si>
  <si>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</si>
  <si>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</si>
  <si>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</si>
  <si>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</si>
  <si>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</si>
  <si>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</si>
  <si>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</si>
  <si>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</si>
  <si>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</si>
  <si>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</si>
  <si>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</si>
  <si>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</si>
  <si>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</si>
  <si>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</si>
  <si>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</si>
  <si>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</si>
  <si>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</si>
  <si>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</si>
  <si>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</si>
  <si>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</si>
  <si>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</si>
  <si>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</si>
  <si>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</si>
  <si>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</si>
  <si>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</si>
  <si>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</si>
  <si>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</si>
  <si>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</si>
  <si>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</si>
  <si>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</si>
  <si>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</si>
  <si>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</si>
  <si>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</si>
  <si>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</si>
  <si>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</si>
  <si>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</si>
  <si>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</si>
  <si>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</si>
  <si>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</si>
  <si>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</si>
  <si>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</si>
  <si>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</si>
  <si>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</si>
  <si>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</si>
  <si>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</si>
  <si>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</si>
  <si>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</si>
  <si>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</si>
  <si>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</si>
  <si>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</si>
  <si>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</si>
  <si>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</si>
  <si>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</si>
  <si>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</si>
  <si>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</si>
  <si>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</si>
  <si>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</si>
  <si>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</si>
  <si>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</si>
  <si>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</si>
  <si>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</si>
  <si>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</si>
  <si>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</si>
  <si>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</si>
  <si>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</si>
  <si>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</si>
  <si>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</si>
  <si>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</si>
  <si>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</si>
  <si>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</si>
  <si>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</si>
  <si>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</si>
  <si>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</si>
  <si>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</si>
  <si>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</si>
  <si>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</si>
  <si>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</si>
  <si>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</si>
  <si>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</si>
  <si>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</si>
  <si>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</si>
  <si>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</si>
  <si>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</si>
  <si>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</si>
  <si>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</si>
  <si>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</si>
  <si>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</si>
  <si>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</si>
  <si>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</si>
  <si>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</si>
  <si>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</si>
  <si>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</si>
  <si>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</si>
  <si>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</si>
  <si>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</si>
  <si>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</si>
  <si>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</si>
  <si>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</si>
  <si>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</si>
  <si>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</si>
  <si>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</si>
  <si>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</si>
  <si>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</si>
  <si>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</si>
  <si>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</si>
  <si>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</si>
  <si>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</si>
  <si>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</si>
  <si>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</si>
  <si>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</si>
  <si>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</si>
  <si>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</si>
  <si>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</si>
  <si>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</si>
  <si>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</si>
  <si>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</si>
  <si>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</si>
  <si>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</si>
  <si>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</si>
  <si>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</si>
  <si>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</si>
  <si>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</si>
  <si>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</si>
  <si>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</si>
  <si>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</si>
  <si>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</si>
  <si>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</si>
  <si>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</si>
  <si>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</si>
  <si>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</si>
  <si>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</si>
  <si>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</si>
  <si>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</si>
  <si>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</si>
  <si>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</si>
  <si>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</si>
  <si>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</si>
  <si>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</si>
  <si>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</si>
  <si>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</si>
  <si>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</si>
  <si>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</si>
  <si>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</si>
  <si>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</si>
  <si>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</si>
  <si>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</si>
  <si>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</si>
  <si>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</si>
  <si>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</si>
  <si>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</si>
  <si>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</si>
  <si>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</si>
  <si>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</si>
  <si>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</si>
  <si>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</si>
  <si>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</si>
  <si>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</si>
  <si>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</si>
  <si>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</si>
  <si>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</si>
  <si>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</si>
  <si>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</si>
  <si>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</si>
  <si>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</si>
  <si>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</si>
  <si>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</si>
  <si>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</si>
  <si>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</si>
  <si>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</si>
  <si>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</si>
  <si>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</si>
  <si>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</si>
  <si>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</si>
  <si>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</si>
  <si>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</si>
  <si>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</si>
  <si>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</si>
  <si>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</si>
  <si>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</si>
  <si>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</si>
  <si>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</si>
  <si>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</si>
  <si>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</si>
  <si>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</si>
  <si>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</si>
  <si>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</si>
  <si>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</si>
  <si>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</si>
  <si>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</si>
  <si>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</si>
  <si>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</si>
  <si>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</si>
  <si>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</si>
  <si>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</si>
  <si>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</si>
  <si>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</si>
  <si>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</si>
  <si>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</si>
  <si>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</si>
  <si>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</si>
  <si>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</si>
  <si>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</si>
  <si>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</si>
  <si>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</si>
  <si>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</si>
  <si>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</si>
  <si>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</si>
  <si>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</si>
  <si>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</si>
  <si>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</si>
  <si>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</si>
  <si>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</si>
  <si>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</si>
  <si>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</si>
  <si>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</si>
  <si>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</si>
  <si>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</si>
  <si>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</si>
  <si>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</si>
  <si>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</si>
  <si>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</si>
  <si>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</si>
  <si>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</si>
  <si>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</si>
  <si>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</si>
  <si>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</si>
  <si>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</si>
  <si>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</si>
  <si>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</si>
  <si>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</si>
  <si>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</si>
  <si>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</si>
  <si>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</si>
  <si>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</si>
  <si>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</si>
  <si>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</si>
  <si>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</si>
  <si>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</si>
  <si>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</si>
  <si>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</si>
  <si>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</si>
  <si>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</si>
  <si>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</si>
  <si>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</si>
  <si>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</si>
  <si>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</si>
  <si>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</si>
  <si>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</si>
  <si>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</si>
  <si>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</si>
  <si>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</si>
  <si>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</si>
  <si>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</si>
  <si>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</si>
  <si>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</si>
  <si>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</si>
  <si>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</si>
  <si>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</si>
  <si>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</si>
  <si>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</si>
  <si>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</si>
  <si>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</si>
  <si>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</si>
  <si>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</si>
  <si>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</si>
  <si>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</si>
  <si>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</si>
  <si>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</si>
  <si>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</si>
  <si>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</si>
  <si>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</si>
  <si>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</si>
  <si>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</si>
  <si>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</si>
  <si>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</si>
  <si>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</si>
  <si>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</si>
  <si>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</si>
  <si>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</si>
  <si>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</si>
  <si>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</si>
  <si>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</si>
  <si>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</si>
  <si>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</si>
  <si>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</si>
  <si>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</si>
  <si>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</si>
  <si>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</si>
  <si>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</si>
  <si>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</si>
  <si>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</si>
  <si>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</si>
  <si>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</si>
  <si>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</si>
  <si>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</si>
  <si>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</si>
  <si>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</si>
  <si>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</si>
  <si>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</si>
  <si>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</si>
  <si>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</si>
  <si>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</si>
  <si>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</si>
  <si>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</si>
  <si>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</si>
  <si>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</si>
  <si>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</si>
  <si>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</si>
  <si>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</si>
  <si>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</si>
  <si>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</si>
  <si>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</si>
  <si>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</si>
  <si>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</si>
  <si>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</si>
  <si>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</si>
  <si>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</si>
  <si>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</si>
  <si>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</si>
  <si>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</si>
  <si>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</si>
  <si>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</si>
  <si>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</si>
  <si>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</si>
  <si>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</si>
  <si>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</si>
  <si>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</si>
  <si>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</si>
  <si>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</si>
  <si>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</si>
  <si>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</si>
  <si>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</si>
  <si>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</si>
  <si>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</si>
  <si>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</si>
  <si>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</si>
  <si>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</si>
  <si>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</si>
  <si>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</si>
  <si>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</si>
  <si>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</si>
  <si>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</si>
  <si>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</si>
  <si>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</si>
  <si>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</si>
  <si>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</si>
  <si>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</si>
  <si>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</si>
  <si>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</si>
  <si>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</si>
  <si>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</si>
  <si>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</si>
  <si>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</si>
  <si>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</si>
  <si>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</si>
  <si>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</si>
  <si>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</si>
  <si>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</si>
  <si>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</si>
  <si>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</si>
  <si>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</si>
  <si>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</si>
  <si>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</si>
  <si>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</si>
  <si>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</si>
  <si>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</si>
  <si>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</si>
  <si>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</si>
  <si>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</si>
  <si>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</si>
  <si>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</si>
  <si>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</si>
  <si>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</si>
  <si>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</si>
  <si>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</si>
  <si>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</si>
  <si>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</si>
  <si>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</si>
  <si>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</si>
  <si>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</si>
  <si>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</si>
  <si>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</si>
  <si>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</si>
  <si>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</si>
  <si>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</si>
  <si>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</si>
  <si>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</si>
  <si>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</si>
  <si>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</si>
  <si>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</si>
  <si>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</si>
  <si>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</si>
  <si>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</si>
  <si>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</si>
  <si>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</si>
  <si>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</si>
  <si>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</si>
  <si>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</si>
  <si>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</si>
  <si>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</si>
  <si>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</si>
  <si>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</si>
  <si>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</si>
  <si>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</si>
  <si>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</si>
  <si>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</si>
  <si>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</si>
  <si>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</si>
  <si>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</si>
  <si>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</si>
  <si>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</si>
  <si>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</si>
  <si>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</si>
  <si>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</si>
  <si>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</si>
  <si>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</si>
  <si>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</si>
  <si>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</si>
  <si>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</si>
  <si>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</si>
  <si>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</si>
  <si>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</si>
  <si>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</si>
  <si>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</si>
  <si>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</si>
  <si>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</si>
  <si>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</si>
  <si>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</si>
  <si>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</si>
  <si>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</si>
  <si>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</si>
  <si>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</si>
  <si>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</si>
  <si>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</si>
  <si>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</si>
  <si>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</si>
  <si>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</si>
  <si>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</si>
  <si>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</si>
  <si>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</si>
  <si>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</si>
  <si>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</si>
  <si>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</si>
  <si>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</si>
  <si>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</si>
  <si>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</si>
  <si>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</si>
  <si>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</si>
  <si>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</si>
  <si>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</si>
  <si>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</si>
  <si>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</si>
  <si>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</si>
  <si>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</si>
  <si>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</si>
  <si>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</si>
  <si>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</si>
  <si>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</si>
  <si>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</si>
  <si>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</si>
  <si>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</si>
  <si>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</si>
  <si>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</si>
  <si>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</si>
  <si>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</si>
  <si>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</si>
  <si>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</si>
  <si>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</si>
  <si>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</si>
  <si>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</si>
  <si>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</si>
  <si>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</si>
  <si>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</si>
  <si>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</si>
  <si>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</si>
  <si>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</si>
  <si>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</si>
  <si>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</si>
  <si>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</si>
  <si>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</si>
  <si>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</si>
  <si>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</si>
  <si>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</si>
  <si>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</si>
  <si>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</si>
  <si>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</si>
  <si>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</si>
  <si>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</si>
  <si>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</si>
  <si>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</si>
  <si>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</si>
  <si>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</si>
  <si>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</si>
  <si>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</si>
  <si>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</si>
  <si>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</si>
  <si>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</si>
  <si>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</si>
  <si>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</si>
  <si>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</si>
  <si>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</si>
  <si>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</si>
  <si>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</si>
  <si>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</si>
  <si>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</si>
  <si>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</si>
  <si>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</si>
  <si>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</si>
  <si>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</si>
  <si>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</si>
  <si>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</si>
  <si>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</si>
  <si>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</si>
  <si>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</si>
  <si>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</si>
  <si>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</si>
  <si>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</si>
  <si>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</si>
  <si>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</si>
  <si>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</si>
  <si>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</si>
  <si>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</si>
  <si>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</si>
  <si>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</si>
  <si>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</si>
  <si>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</si>
  <si>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</si>
  <si>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</si>
  <si>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</si>
  <si>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</si>
  <si>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</si>
  <si>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</si>
  <si>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</si>
  <si>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</si>
  <si>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</si>
  <si>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</si>
  <si>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</si>
  <si>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</si>
  <si>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</si>
  <si>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</si>
  <si>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</si>
  <si>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</si>
  <si>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</si>
  <si>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</si>
  <si>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</si>
  <si>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</si>
  <si>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</si>
  <si>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</si>
  <si>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</si>
  <si>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</si>
  <si>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</si>
  <si>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</si>
  <si>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</si>
  <si>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</si>
  <si>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</si>
  <si>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</si>
  <si>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</si>
  <si>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</si>
  <si>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</si>
  <si>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</si>
  <si>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</si>
  <si>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</si>
  <si>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</si>
  <si>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</si>
  <si>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</si>
  <si>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</si>
  <si>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</si>
  <si>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</si>
  <si>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</si>
  <si>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</si>
  <si>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</si>
  <si>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</si>
  <si>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</si>
  <si>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</si>
  <si>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</si>
  <si>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</si>
  <si>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</si>
  <si>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</si>
  <si>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</si>
  <si>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</si>
  <si>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</si>
  <si>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</si>
  <si>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</si>
  <si>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</si>
  <si>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</si>
  <si>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</si>
  <si>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</si>
  <si>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</si>
  <si>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</si>
  <si>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</si>
  <si>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</si>
  <si>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</si>
  <si>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</si>
  <si>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</si>
  <si>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</si>
  <si>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</si>
  <si>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</si>
  <si>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</si>
  <si>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</si>
  <si>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</si>
  <si>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</si>
  <si>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</si>
  <si>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</si>
  <si>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</si>
  <si>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</si>
  <si>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</si>
  <si>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</si>
  <si>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</si>
  <si>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</si>
  <si>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</si>
  <si>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</si>
  <si>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</si>
  <si>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</si>
  <si>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</si>
  <si>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</si>
  <si>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</si>
  <si>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</si>
  <si>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</si>
  <si>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</si>
  <si>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</si>
  <si>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</si>
  <si>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</si>
  <si>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</si>
  <si>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</si>
  <si>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</si>
  <si>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</si>
  <si>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</si>
  <si>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</si>
  <si>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</si>
  <si>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</si>
  <si>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</si>
  <si>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</si>
  <si>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</si>
  <si>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</si>
  <si>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</si>
  <si>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</si>
  <si>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</si>
  <si>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</si>
  <si>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</si>
  <si>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</si>
  <si>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</si>
  <si>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</si>
  <si>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</si>
  <si>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</si>
  <si>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</si>
  <si>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</si>
  <si>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</si>
  <si>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</si>
  <si>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</si>
  <si>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</si>
  <si>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</si>
  <si>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</si>
  <si>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</si>
  <si>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</si>
  <si>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</si>
  <si>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</si>
  <si>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</si>
  <si>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</si>
  <si>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</si>
  <si>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</si>
  <si>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</si>
  <si>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</si>
  <si>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</si>
  <si>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</si>
  <si>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</si>
  <si>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</si>
  <si>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</si>
  <si>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</si>
  <si>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</si>
  <si>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</si>
  <si>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</si>
  <si>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</si>
  <si>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</si>
  <si>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</si>
  <si>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</si>
  <si>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</si>
  <si>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</si>
  <si>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</si>
  <si>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</si>
  <si>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</si>
  <si>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</si>
  <si>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</si>
  <si>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</si>
  <si>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</si>
  <si>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</si>
  <si>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</si>
  <si>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</si>
  <si>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</si>
  <si>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</si>
  <si>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</si>
  <si>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</si>
  <si>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</si>
  <si>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</si>
  <si>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</si>
  <si>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</si>
  <si>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</si>
  <si>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</si>
  <si>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</si>
  <si>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</si>
  <si>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</si>
  <si>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</si>
  <si>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</si>
  <si>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</si>
  <si>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</si>
  <si>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</si>
  <si>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</si>
  <si>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</si>
  <si>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</si>
  <si>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</si>
  <si>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</si>
  <si>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</si>
  <si>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</si>
  <si>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</si>
  <si>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</si>
  <si>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</si>
  <si>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</si>
  <si>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</si>
  <si>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</si>
  <si>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</si>
  <si>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</si>
  <si>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</si>
  <si>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</si>
  <si>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</si>
  <si>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</si>
  <si>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</si>
  <si>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</si>
  <si>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</si>
  <si>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</si>
  <si>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</si>
  <si>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</si>
  <si>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</si>
  <si>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</si>
  <si>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</si>
  <si>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</si>
  <si>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</si>
  <si>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</si>
  <si>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</si>
  <si>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</si>
  <si>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</si>
  <si>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</si>
  <si>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</si>
  <si>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</si>
  <si>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</si>
  <si>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</si>
  <si>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</si>
  <si>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</si>
  <si>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</si>
  <si>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</si>
  <si>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</si>
  <si>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</si>
  <si>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</si>
  <si>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</si>
  <si>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</si>
  <si>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</si>
  <si>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</si>
  <si>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</si>
  <si>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</si>
  <si>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</si>
  <si>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</si>
  <si>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</si>
  <si>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</si>
  <si>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</si>
  <si>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</si>
  <si>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</si>
  <si>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</si>
  <si>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</si>
  <si>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</si>
  <si>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</si>
  <si>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</si>
  <si>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</si>
  <si>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</si>
  <si>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</si>
  <si>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</si>
  <si>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</si>
  <si>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</si>
  <si>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</si>
  <si>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</si>
  <si>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</si>
  <si>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</si>
  <si>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</si>
  <si>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</si>
  <si>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</si>
  <si>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</si>
  <si>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</si>
  <si>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</si>
  <si>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</si>
  <si>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</si>
  <si>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</si>
  <si>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</si>
  <si>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</si>
  <si>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</si>
  <si>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</si>
  <si>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</si>
  <si>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</si>
  <si>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</si>
  <si>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</si>
  <si>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</si>
  <si>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</si>
  <si>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</si>
  <si>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</si>
  <si>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</si>
  <si>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</si>
  <si>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</si>
  <si>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</si>
  <si>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</si>
  <si>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</si>
  <si>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</si>
  <si>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</si>
  <si>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</si>
  <si>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</si>
  <si>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</si>
  <si>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</si>
  <si>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</si>
  <si>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</si>
  <si>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</si>
  <si>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</si>
  <si>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</si>
  <si>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</si>
  <si>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</si>
  <si>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</si>
  <si>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</si>
  <si>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</si>
  <si>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</si>
  <si>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</si>
  <si>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</si>
  <si>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</si>
  <si>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</si>
  <si>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</si>
  <si>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</si>
  <si>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</si>
  <si>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</si>
  <si>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</si>
  <si>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</si>
  <si>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</si>
  <si>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</si>
  <si>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</si>
  <si>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</si>
  <si>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</si>
  <si>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</si>
  <si>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</si>
  <si>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</si>
  <si>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</si>
  <si>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</si>
  <si>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</si>
  <si>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</si>
  <si>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</si>
  <si>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</si>
  <si>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</si>
  <si>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</si>
  <si>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</si>
  <si>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</si>
  <si>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</si>
  <si>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</si>
  <si>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</si>
  <si>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</si>
  <si>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</si>
  <si>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</si>
  <si>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</si>
  <si>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</si>
  <si>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</si>
  <si>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</si>
  <si>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</si>
  <si>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</si>
  <si>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</si>
  <si>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</si>
  <si>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</si>
  <si>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</si>
  <si>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</si>
  <si>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</si>
  <si>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</si>
  <si>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</si>
  <si>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</si>
  <si>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</si>
  <si>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</si>
  <si>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</si>
  <si>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</si>
  <si>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</si>
  <si>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</si>
  <si>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</si>
  <si>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</si>
  <si>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</si>
  <si>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</si>
  <si>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</si>
  <si>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</si>
  <si>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</si>
  <si>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</si>
  <si>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</si>
  <si>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</si>
  <si>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</si>
  <si>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</si>
  <si>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</si>
  <si>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</si>
  <si>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</si>
  <si>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</si>
  <si>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</si>
  <si>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</si>
  <si>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</si>
  <si>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</si>
  <si>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</si>
  <si>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</si>
  <si>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</si>
  <si>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</si>
  <si>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</si>
  <si>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</si>
  <si>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</si>
  <si>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</si>
  <si>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</si>
  <si>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</si>
  <si>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</si>
  <si>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</si>
  <si>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</si>
  <si>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</si>
  <si>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</si>
  <si>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</si>
  <si>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</si>
  <si>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</si>
  <si>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</si>
  <si>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</si>
  <si>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</si>
  <si>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</si>
  <si>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</si>
  <si>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</si>
  <si>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</si>
  <si>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</si>
  <si>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</si>
  <si>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</si>
  <si>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</si>
  <si>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</si>
  <si>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</si>
  <si>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</si>
  <si>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</si>
  <si>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</si>
  <si>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</si>
  <si>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</si>
  <si>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</si>
  <si>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</si>
  <si>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</si>
  <si>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</si>
  <si>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</si>
  <si>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</si>
  <si>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</si>
  <si>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</si>
  <si>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</si>
  <si>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</si>
  <si>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</si>
  <si>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</si>
  <si>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</si>
  <si>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</si>
  <si>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</si>
  <si>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</si>
  <si>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</si>
  <si>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</si>
  <si>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</si>
  <si>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</si>
  <si>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</si>
  <si>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</si>
  <si>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</si>
  <si>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</si>
  <si>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</si>
  <si>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</si>
  <si>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</si>
  <si>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</si>
  <si>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</si>
  <si>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</si>
  <si>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</si>
  <si>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</si>
  <si>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</si>
  <si>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</si>
  <si>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</si>
  <si>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</si>
  <si>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</si>
  <si>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</si>
  <si>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</si>
  <si>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</si>
  <si>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</si>
  <si>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</si>
  <si>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</si>
  <si>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</si>
  <si>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</si>
  <si>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</si>
  <si>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</si>
  <si>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</si>
  <si>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</si>
  <si>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</si>
  <si>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</si>
  <si>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</si>
  <si>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</si>
  <si>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</si>
  <si>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</si>
  <si>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</si>
  <si>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</si>
  <si>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</si>
  <si>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</si>
  <si>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</si>
  <si>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</si>
  <si>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</si>
  <si>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</si>
  <si>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</si>
  <si>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</si>
  <si>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</si>
  <si>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</si>
  <si>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</si>
  <si>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</si>
  <si>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</si>
  <si>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</si>
  <si>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</si>
  <si>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</si>
  <si>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</si>
  <si>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</si>
  <si>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</si>
  <si>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</si>
  <si>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</si>
  <si>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</si>
  <si>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</si>
  <si>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</si>
  <si>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</si>
  <si>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</si>
  <si>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</si>
  <si>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</si>
  <si>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</si>
  <si>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</si>
  <si>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</si>
  <si>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</si>
  <si>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</si>
  <si>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</si>
  <si>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</si>
  <si>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</si>
  <si>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</si>
  <si>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</si>
  <si>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</si>
  <si>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</si>
  <si>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</si>
  <si>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</si>
  <si>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</si>
  <si>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</si>
  <si>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</si>
  <si>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</si>
  <si>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</si>
  <si>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</si>
  <si>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</si>
  <si>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</si>
  <si>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</si>
  <si>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</si>
  <si>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</si>
  <si>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</si>
  <si>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</si>
  <si>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</si>
  <si>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</si>
  <si>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</si>
  <si>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</si>
  <si>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</si>
  <si>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</si>
  <si>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</si>
  <si>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</si>
  <si>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</si>
  <si>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</si>
  <si>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</si>
  <si>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</si>
  <si>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</si>
  <si>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</si>
  <si>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</si>
  <si>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</si>
  <si>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</si>
  <si>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</si>
  <si>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</si>
  <si>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</si>
  <si>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</si>
  <si>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</si>
  <si>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</si>
  <si>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</si>
  <si>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</si>
  <si>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</si>
  <si>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</si>
  <si>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</si>
  <si>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</si>
  <si>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</si>
  <si>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</si>
  <si>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</si>
  <si>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</si>
  <si>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</si>
  <si>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</si>
  <si>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</si>
  <si>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</si>
  <si>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</si>
  <si>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</si>
  <si>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</si>
  <si>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</si>
  <si>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</si>
  <si>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</si>
  <si>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</si>
  <si>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</si>
  <si>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</si>
  <si>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</si>
  <si>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</si>
  <si>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</si>
  <si>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</si>
  <si>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</si>
  <si>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</si>
  <si>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</si>
  <si>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</si>
  <si>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</si>
  <si>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</si>
  <si>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</si>
  <si>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</si>
  <si>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</si>
  <si>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</si>
  <si>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</si>
  <si>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</si>
  <si>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</si>
  <si>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</si>
  <si>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</si>
  <si>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</si>
  <si>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</si>
  <si>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</si>
  <si>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</si>
  <si>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</si>
  <si>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</si>
  <si>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</si>
  <si>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</si>
  <si>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</si>
  <si>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</si>
  <si>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</si>
  <si>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</si>
  <si>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</si>
  <si>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</si>
  <si>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</si>
  <si>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</si>
  <si>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</si>
  <si>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</si>
  <si>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</si>
  <si>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</si>
  <si>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</si>
  <si>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</si>
  <si>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</si>
  <si>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</si>
  <si>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</si>
  <si>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</si>
  <si>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</si>
  <si>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</si>
  <si>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</si>
  <si>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</si>
  <si>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</si>
  <si>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</si>
  <si>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</si>
  <si>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</si>
  <si>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</si>
  <si>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</si>
  <si>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</si>
  <si>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</si>
  <si>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</si>
  <si>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</si>
  <si>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</si>
  <si>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</si>
  <si>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</si>
  <si>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</si>
  <si>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</si>
  <si>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</si>
  <si>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</si>
  <si>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</si>
  <si>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</si>
  <si>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</si>
  <si>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</si>
  <si>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</si>
  <si>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</si>
  <si>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</si>
  <si>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</si>
  <si>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</si>
  <si>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</si>
  <si>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</si>
  <si>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</si>
  <si>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</si>
  <si>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</si>
  <si>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</si>
  <si>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</si>
  <si>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</si>
  <si>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</si>
  <si>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</si>
  <si>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</si>
  <si>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</si>
  <si>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</si>
  <si>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</si>
  <si>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</si>
  <si>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</si>
  <si>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</si>
  <si>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</si>
  <si>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</si>
  <si>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</si>
  <si>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</si>
  <si>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</si>
  <si>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</si>
  <si>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</si>
  <si>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</si>
  <si>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</si>
  <si>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</si>
  <si>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</si>
  <si>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</si>
  <si>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</si>
  <si>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</si>
  <si>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</si>
  <si>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</si>
  <si>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</si>
  <si>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</si>
  <si>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</si>
  <si>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</si>
  <si>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</si>
  <si>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</si>
  <si>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</si>
  <si>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</si>
  <si>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</si>
  <si>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</si>
  <si>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</si>
  <si>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</si>
  <si>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</si>
  <si>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</si>
  <si>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</si>
  <si>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</si>
  <si>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</si>
  <si>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</si>
  <si>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</si>
  <si>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</si>
  <si>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</si>
  <si>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</si>
  <si>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</si>
  <si>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</si>
  <si>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</si>
  <si>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</si>
  <si>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</si>
  <si>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</si>
  <si>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</si>
  <si>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</si>
  <si>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</si>
  <si>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</si>
  <si>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</si>
  <si>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</si>
  <si>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</si>
  <si>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</si>
  <si>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</si>
  <si>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</si>
  <si>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</si>
  <si>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</si>
  <si>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</si>
  <si>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</si>
  <si>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</si>
  <si>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</si>
  <si>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</si>
  <si>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</si>
  <si>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</si>
  <si>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</si>
  <si>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</si>
  <si>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</si>
  <si>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</si>
  <si>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</si>
  <si>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</si>
  <si>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</si>
  <si>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</si>
  <si>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</si>
  <si>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</si>
  <si>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</si>
  <si>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</si>
  <si>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</si>
  <si>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</si>
  <si>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</si>
  <si>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</si>
  <si>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</si>
  <si>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</si>
  <si>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</si>
  <si>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</si>
  <si>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</si>
  <si>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</si>
  <si>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</si>
  <si>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</si>
  <si>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</si>
  <si>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</si>
  <si>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</si>
  <si>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</si>
  <si>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</si>
  <si>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</si>
  <si>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</si>
  <si>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</si>
  <si>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</si>
  <si>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</si>
  <si>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</si>
  <si>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</si>
  <si>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</si>
  <si>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</si>
  <si>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</si>
  <si>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</si>
  <si>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</si>
  <si>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</si>
  <si>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</si>
  <si>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</si>
  <si>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</si>
  <si>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</si>
  <si>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</si>
  <si>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</si>
  <si>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</si>
  <si>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</si>
  <si>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</si>
  <si>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</si>
  <si>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</si>
  <si>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</si>
  <si>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</si>
  <si>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</si>
  <si>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</si>
  <si>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</si>
  <si>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</si>
  <si>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</si>
  <si>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</si>
  <si>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</si>
  <si>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</si>
  <si>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</si>
  <si>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</si>
  <si>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</si>
  <si>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</si>
  <si>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</si>
  <si>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</si>
  <si>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</si>
  <si>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</si>
  <si>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</si>
  <si>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</si>
  <si>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</si>
  <si>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</si>
  <si>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</si>
  <si>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</si>
  <si>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</si>
  <si>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</si>
  <si>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</si>
  <si>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</si>
  <si>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</si>
  <si>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</si>
  <si>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</si>
  <si>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</si>
  <si>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</si>
  <si>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</si>
  <si>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</si>
  <si>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</si>
  <si>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</si>
  <si>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</si>
  <si>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</si>
  <si>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</si>
  <si>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</si>
  <si>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</si>
  <si>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</si>
  <si>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</si>
  <si>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</si>
  <si>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</si>
  <si>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</si>
  <si>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</si>
  <si>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</si>
  <si>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</si>
  <si>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</si>
  <si>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</si>
  <si>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</si>
  <si>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</si>
  <si>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</si>
  <si>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</si>
  <si>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</si>
  <si>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</si>
  <si>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</si>
  <si>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</si>
  <si>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</si>
  <si>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</si>
  <si>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</si>
  <si>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</si>
  <si>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</si>
  <si>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</si>
  <si>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</si>
  <si>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</si>
  <si>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</si>
  <si>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</si>
  <si>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</si>
  <si>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</si>
  <si>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</si>
  <si>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</si>
  <si>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</si>
  <si>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</si>
  <si>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</si>
  <si>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</si>
  <si>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</si>
  <si>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</si>
  <si>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</si>
  <si>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</si>
  <si>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</si>
  <si>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</si>
  <si>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</si>
  <si>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</si>
  <si>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</si>
  <si>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</si>
  <si>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</si>
  <si>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</si>
  <si>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</si>
  <si>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</si>
  <si>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</si>
  <si>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</si>
  <si>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</si>
  <si>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</si>
  <si>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</si>
  <si>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</si>
  <si>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</si>
  <si>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</si>
  <si>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</si>
  <si>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</si>
  <si>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</si>
  <si>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</si>
  <si>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</si>
  <si>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</si>
  <si>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</si>
  <si>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</si>
  <si>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</si>
  <si>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</si>
  <si>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</si>
  <si>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</si>
  <si>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</si>
  <si>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</si>
  <si>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</si>
  <si>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</si>
  <si>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</si>
  <si>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</si>
  <si>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</si>
  <si>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</si>
  <si>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</si>
  <si>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</si>
  <si>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</si>
  <si>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</si>
  <si>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</si>
  <si>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</si>
  <si>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</si>
  <si>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</si>
  <si>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</si>
  <si>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</si>
  <si>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</si>
  <si>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</si>
  <si>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</si>
  <si>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</si>
  <si>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</si>
  <si>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</si>
  <si>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</si>
  <si>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</si>
  <si>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</si>
  <si>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</si>
  <si>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</si>
  <si>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</si>
  <si>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</si>
  <si>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</si>
  <si>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</si>
  <si>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</si>
  <si>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</si>
  <si>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</si>
  <si>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</si>
  <si>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</si>
  <si>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</si>
  <si>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</si>
  <si>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</si>
  <si>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</si>
  <si>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</si>
  <si>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</si>
  <si>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</si>
  <si>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</si>
  <si>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</si>
  <si>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</si>
  <si>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</si>
  <si>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</si>
  <si>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</si>
  <si>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</si>
  <si>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</si>
  <si>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</si>
  <si>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</si>
  <si>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</si>
  <si>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</si>
  <si>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</si>
  <si>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</si>
  <si>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</si>
  <si>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</si>
  <si>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</si>
  <si>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</si>
  <si>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</si>
  <si>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</si>
  <si>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</si>
  <si>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</si>
  <si>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</si>
  <si>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</si>
  <si>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</si>
  <si>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</si>
  <si>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</si>
  <si>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</si>
  <si>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</si>
  <si>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</si>
  <si>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</si>
  <si>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</si>
  <si>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</si>
  <si>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</si>
  <si>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</si>
  <si>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</si>
  <si>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</si>
  <si>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</si>
  <si>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</si>
  <si>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</si>
  <si>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</si>
  <si>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</si>
  <si>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</si>
  <si>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</si>
  <si>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</si>
  <si>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</si>
  <si>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</si>
  <si>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</si>
  <si>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</si>
  <si>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</si>
  <si>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</si>
  <si>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</si>
  <si>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</si>
  <si>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</si>
  <si>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</si>
  <si>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</si>
  <si>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</si>
  <si>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</si>
  <si>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</si>
  <si>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</si>
  <si>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</si>
  <si>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</si>
  <si>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</si>
  <si>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</si>
  <si>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</si>
  <si>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</si>
  <si>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</si>
  <si>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</si>
  <si>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</si>
  <si>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</si>
  <si>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</si>
  <si>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</si>
  <si>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</si>
  <si>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</si>
  <si>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</si>
  <si>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</si>
  <si>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</si>
  <si>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</si>
  <si>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</si>
  <si>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</si>
  <si>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</si>
  <si>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</si>
  <si>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</si>
  <si>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</si>
  <si>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</si>
  <si>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</si>
  <si>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</si>
  <si>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</si>
  <si>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</si>
  <si>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</si>
  <si>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</si>
  <si>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</si>
  <si>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</si>
  <si>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</si>
  <si>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</si>
  <si>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</si>
  <si>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</si>
  <si>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</si>
  <si>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</si>
  <si>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</si>
  <si>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</si>
  <si>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</si>
  <si>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</si>
  <si>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</si>
  <si>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</si>
  <si>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</si>
  <si>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</si>
  <si>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</si>
  <si>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</si>
  <si>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</si>
  <si>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</si>
  <si>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</si>
  <si>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</si>
  <si>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</si>
  <si>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</si>
  <si>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</si>
  <si>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</si>
  <si>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</si>
  <si>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</si>
  <si>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</si>
  <si>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</si>
  <si>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</si>
  <si>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</si>
  <si>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</si>
  <si>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</si>
  <si>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</si>
  <si>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</si>
  <si>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</si>
  <si>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</si>
  <si>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</si>
  <si>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</si>
  <si>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</si>
  <si>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</si>
  <si>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</si>
  <si>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</si>
  <si>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</si>
  <si>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</si>
  <si>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</si>
  <si>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</si>
  <si>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</si>
  <si>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</si>
  <si>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</si>
  <si>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</si>
  <si>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</si>
  <si>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</si>
  <si>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</si>
  <si>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</si>
  <si>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</si>
  <si>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</si>
  <si>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</si>
  <si>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</si>
  <si>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</si>
  <si>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</si>
  <si>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</si>
  <si>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</si>
  <si>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</si>
  <si>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</si>
  <si>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</si>
  <si>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</si>
  <si>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</si>
  <si>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</si>
  <si>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</si>
  <si>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</si>
  <si>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</si>
  <si>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</si>
  <si>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</si>
  <si>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</si>
  <si>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</si>
  <si>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</si>
  <si>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</si>
  <si>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</si>
  <si>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</si>
  <si>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</si>
  <si>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</si>
  <si>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</si>
  <si>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</si>
  <si>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</si>
  <si>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</si>
  <si>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</si>
  <si>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</si>
  <si>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</si>
  <si>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</si>
  <si>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</si>
  <si>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</si>
  <si>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</si>
  <si>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</si>
  <si>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</si>
  <si>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</si>
  <si>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</si>
  <si>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</si>
  <si>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</si>
  <si>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</si>
  <si>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</si>
  <si>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</si>
  <si>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</si>
  <si>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</si>
  <si>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</si>
  <si>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</si>
  <si>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</si>
  <si>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</si>
  <si>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</si>
  <si>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</si>
  <si>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</si>
  <si>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</si>
  <si>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</si>
  <si>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</si>
  <si>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</si>
  <si>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</si>
  <si>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</si>
  <si>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</si>
  <si>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</si>
  <si>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</si>
  <si>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</si>
  <si>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</si>
  <si>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</si>
  <si>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</si>
  <si>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</si>
  <si>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</si>
  <si>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</si>
  <si>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</si>
  <si>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</si>
  <si>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</si>
  <si>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</si>
  <si>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</si>
  <si>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</si>
  <si>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</si>
  <si>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</si>
  <si>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</si>
  <si>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</si>
  <si>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</si>
  <si>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</si>
  <si>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</si>
  <si>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</si>
  <si>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</si>
  <si>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</si>
  <si>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</si>
  <si>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</si>
  <si>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</si>
  <si>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</si>
  <si>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</si>
  <si>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</si>
  <si>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</si>
  <si>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</si>
  <si>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</si>
  <si>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</si>
  <si>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</si>
  <si>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</si>
  <si>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</si>
  <si>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</si>
  <si>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</si>
  <si>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</si>
  <si>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</si>
  <si>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</si>
  <si>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</si>
  <si>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</si>
  <si>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</si>
  <si>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</si>
  <si>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</si>
  <si>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</si>
  <si>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</si>
  <si>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</si>
  <si>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</si>
  <si>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</si>
  <si>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</si>
  <si>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</si>
  <si>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</si>
  <si>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</si>
  <si>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</si>
  <si>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</si>
  <si>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</si>
  <si>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</si>
  <si>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</si>
  <si>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</si>
  <si>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</si>
  <si>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</si>
  <si>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</si>
  <si>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</si>
  <si>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</si>
  <si>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</si>
  <si>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</si>
  <si>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</si>
  <si>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</si>
  <si>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</si>
  <si>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</si>
  <si>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</si>
  <si>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</si>
  <si>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</si>
  <si>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</si>
  <si>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</si>
  <si>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</si>
  <si>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</si>
  <si>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</si>
  <si>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</si>
  <si>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</si>
  <si>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</si>
  <si>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</si>
  <si>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</si>
  <si>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</si>
  <si>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</si>
  <si>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</si>
  <si>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</si>
  <si>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</si>
  <si>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</si>
  <si>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</si>
  <si>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</si>
  <si>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</si>
  <si>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</si>
  <si>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</si>
  <si>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</si>
  <si>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</si>
  <si>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</si>
  <si>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</si>
  <si>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</si>
  <si>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</si>
  <si>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</si>
  <si>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</si>
  <si>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</si>
  <si>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</si>
  <si>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</si>
  <si>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</si>
  <si>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</si>
  <si>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</si>
  <si>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</si>
  <si>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</si>
  <si>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</si>
  <si>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</si>
  <si>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</si>
  <si>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</si>
  <si>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</si>
  <si>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</si>
  <si>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</si>
  <si>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</si>
  <si>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</si>
  <si>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</si>
  <si>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</si>
  <si>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</si>
  <si>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</si>
  <si>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</si>
  <si>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</si>
  <si>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</si>
  <si>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</si>
  <si>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</si>
  <si>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</si>
  <si>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</si>
  <si>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</si>
  <si>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</si>
  <si>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</si>
  <si>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</si>
  <si>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</si>
  <si>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</si>
  <si>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</si>
  <si>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</si>
  <si>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</si>
  <si>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</si>
  <si>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</si>
  <si>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</si>
  <si>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</si>
  <si>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</si>
  <si>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</si>
  <si>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</si>
  <si>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</si>
  <si>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</si>
  <si>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</si>
  <si>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</si>
  <si>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</si>
  <si>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</si>
  <si>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</si>
  <si>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</si>
  <si>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</si>
  <si>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</si>
  <si>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</si>
  <si>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</si>
  <si>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</si>
  <si>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</si>
  <si>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</si>
  <si>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</si>
  <si>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</si>
  <si>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</si>
  <si>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</si>
  <si>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</si>
  <si>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</si>
  <si>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</si>
  <si>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</si>
  <si>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</si>
  <si>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</si>
  <si>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</si>
  <si>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</si>
  <si>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</si>
  <si>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</si>
  <si>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</si>
  <si>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</si>
  <si>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</si>
  <si>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</si>
  <si>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</si>
  <si>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</si>
  <si>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</si>
  <si>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</si>
  <si>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</si>
  <si>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</si>
  <si>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</si>
  <si>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</si>
  <si>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</si>
  <si>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</si>
  <si>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</si>
  <si>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</si>
  <si>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</si>
  <si>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</si>
  <si>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</si>
  <si>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</si>
  <si>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</si>
  <si>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</si>
  <si>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</si>
  <si>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</si>
  <si>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</si>
  <si>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</si>
  <si>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</si>
  <si>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</si>
  <si>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</si>
  <si>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</si>
  <si>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</si>
  <si>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</si>
  <si>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</si>
  <si>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</si>
  <si>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</si>
  <si>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</si>
  <si>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</si>
  <si>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</si>
  <si>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</si>
  <si>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</si>
  <si>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</si>
  <si>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</si>
  <si>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</si>
  <si>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</si>
  <si>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</si>
  <si>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</si>
  <si>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</si>
  <si>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</si>
  <si>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</si>
  <si>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</si>
  <si>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</si>
  <si>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</si>
  <si>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</si>
  <si>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</si>
  <si>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</si>
  <si>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</si>
  <si>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</si>
  <si>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</si>
  <si>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</si>
  <si>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</si>
  <si>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</si>
  <si>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</si>
  <si>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</si>
  <si>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</si>
  <si>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</si>
  <si>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</si>
  <si>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</si>
  <si>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</si>
  <si>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</si>
  <si>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</si>
  <si>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</si>
  <si>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</si>
  <si>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</si>
  <si>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</si>
  <si>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</si>
  <si>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</si>
  <si>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</si>
  <si>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</si>
  <si>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</si>
  <si>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</si>
  <si>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</si>
  <si>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</si>
  <si>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</si>
  <si>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</si>
  <si>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</si>
  <si>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</si>
  <si>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</si>
  <si>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</si>
  <si>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</si>
  <si>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</si>
  <si>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</si>
  <si>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</si>
  <si>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</si>
  <si>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</si>
  <si>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</si>
  <si>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</si>
  <si>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</si>
  <si>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</si>
  <si>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</si>
  <si>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</si>
  <si>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</si>
  <si>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</si>
  <si>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</si>
  <si>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</si>
  <si>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</si>
  <si>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</si>
  <si>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</si>
  <si>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</si>
  <si>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</si>
  <si>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</si>
  <si>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</si>
  <si>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</si>
  <si>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</si>
  <si>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</si>
  <si>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</si>
  <si>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</si>
  <si>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</si>
  <si>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</si>
  <si>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</si>
  <si>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</si>
  <si>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</si>
  <si>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</si>
  <si>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</si>
  <si>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</si>
  <si>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</si>
  <si>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</si>
  <si>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</si>
  <si>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</si>
  <si>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</si>
  <si>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</si>
  <si>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</si>
  <si>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</si>
  <si>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</si>
  <si>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</si>
  <si>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</si>
  <si>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</si>
  <si>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</si>
  <si>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</si>
  <si>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</si>
  <si>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</si>
  <si>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</si>
  <si>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</si>
  <si>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</si>
  <si>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</si>
  <si>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</si>
  <si>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</si>
  <si>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</si>
  <si>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</si>
  <si>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</si>
  <si>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</si>
  <si>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</si>
  <si>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</si>
  <si>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</si>
  <si>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</si>
  <si>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</si>
  <si>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</si>
  <si>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</si>
  <si>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</si>
  <si>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</si>
  <si>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</si>
  <si>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</si>
  <si>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</si>
  <si>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</si>
  <si>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</si>
  <si>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</si>
  <si>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</si>
  <si>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</si>
  <si>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</si>
  <si>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</si>
  <si>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</si>
  <si>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</si>
  <si>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</si>
  <si>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</si>
  <si>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</si>
  <si>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</si>
  <si>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</si>
  <si>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</si>
  <si>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</si>
  <si>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</si>
  <si>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</si>
  <si>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</si>
  <si>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</si>
  <si>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</si>
  <si>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</si>
  <si>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</si>
  <si>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</si>
  <si>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</si>
  <si>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</si>
  <si>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</si>
  <si>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</si>
  <si>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</si>
  <si>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</si>
  <si>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</si>
  <si>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</si>
  <si>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</si>
  <si>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</si>
  <si>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</si>
  <si>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</si>
  <si>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</si>
  <si>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</si>
  <si>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</si>
  <si>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</si>
  <si>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</si>
  <si>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</si>
  <si>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</si>
  <si>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</si>
  <si>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</si>
  <si>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</si>
  <si>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</si>
  <si>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</si>
  <si>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</si>
  <si>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</si>
  <si>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</si>
  <si>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</si>
  <si>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</si>
  <si>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</si>
  <si>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</si>
  <si>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</si>
  <si>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</si>
  <si>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</si>
  <si>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</si>
  <si>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</si>
  <si>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</si>
  <si>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</si>
  <si>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</si>
  <si>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</si>
  <si>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</si>
  <si>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</si>
  <si>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</si>
  <si>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</si>
  <si>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</si>
  <si>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</si>
  <si>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</si>
  <si>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</si>
  <si>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</si>
  <si>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</si>
  <si>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</si>
  <si>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</si>
  <si>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</si>
  <si>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</si>
  <si>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</si>
  <si>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</si>
  <si>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</si>
  <si>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</si>
  <si>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</si>
  <si>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</si>
  <si>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</si>
  <si>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</si>
  <si>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</si>
  <si>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</si>
  <si>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</si>
  <si>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</si>
  <si>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</si>
  <si>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</si>
  <si>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</si>
  <si>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</si>
  <si>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</si>
  <si>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</si>
  <si>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</si>
  <si>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</si>
  <si>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</si>
  <si>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</si>
  <si>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</si>
  <si>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</si>
  <si>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</si>
  <si>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</si>
  <si>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</si>
  <si>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</si>
  <si>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</si>
  <si>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</si>
  <si>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</si>
  <si>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</si>
  <si>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</si>
  <si>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</si>
  <si>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</si>
  <si>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</si>
  <si>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</si>
  <si>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</si>
  <si>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</si>
  <si>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</si>
  <si>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</si>
  <si>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</si>
  <si>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</si>
  <si>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</si>
  <si>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</si>
  <si>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</si>
  <si>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</si>
  <si>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</si>
  <si>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</si>
  <si>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</si>
  <si>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</si>
  <si>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</si>
  <si>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</si>
  <si>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</si>
  <si>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</si>
  <si>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</si>
  <si>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</si>
  <si>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</si>
  <si>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</si>
  <si>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</si>
  <si>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</si>
  <si>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</si>
  <si>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</si>
  <si>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</si>
  <si>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</si>
  <si>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</si>
  <si>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</si>
  <si>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</si>
  <si>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</si>
  <si>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</si>
  <si>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</si>
  <si>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</si>
  <si>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</si>
  <si>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</si>
  <si>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</si>
  <si>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</si>
  <si>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</si>
  <si>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</si>
  <si>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</si>
  <si>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</si>
  <si>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</si>
  <si>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</si>
  <si>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</si>
  <si>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</si>
  <si>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</si>
  <si>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</si>
  <si>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</si>
  <si>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</si>
  <si>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</si>
  <si>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</si>
  <si>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</si>
  <si>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</si>
  <si>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</si>
  <si>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</si>
  <si>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</si>
  <si>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</si>
  <si>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</si>
  <si>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</si>
  <si>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</si>
  <si>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</si>
  <si>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</si>
  <si>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</si>
  <si>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</si>
  <si>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</si>
  <si>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</si>
  <si>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</si>
  <si>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</si>
  <si>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</si>
  <si>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</si>
  <si>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</si>
  <si>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</si>
  <si>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</si>
  <si>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</si>
  <si>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</si>
  <si>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</si>
  <si>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</si>
  <si>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</si>
  <si>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</si>
  <si>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</si>
  <si>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</si>
  <si>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</si>
  <si>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</si>
  <si>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</si>
  <si>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</si>
  <si>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</si>
  <si>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</si>
  <si>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</si>
  <si>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</si>
  <si>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</si>
  <si>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</si>
  <si>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</si>
  <si>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</si>
  <si>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</si>
  <si>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</si>
  <si>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</si>
  <si>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</si>
  <si>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</si>
  <si>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</si>
  <si>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</si>
  <si>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</si>
  <si>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</si>
  <si>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</si>
  <si>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</si>
  <si>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</si>
  <si>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</si>
  <si>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</si>
  <si>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</si>
  <si>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</si>
  <si>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</si>
  <si>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</si>
  <si>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</si>
  <si>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</si>
  <si>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</si>
  <si>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</si>
  <si>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</si>
  <si>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</si>
  <si>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</si>
  <si>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</si>
  <si>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</si>
  <si>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</si>
  <si>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</si>
  <si>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</si>
  <si>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</si>
  <si>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</si>
  <si>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</si>
  <si>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</si>
  <si>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</si>
  <si>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</si>
  <si>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</si>
  <si>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</si>
  <si>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</si>
  <si>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</si>
  <si>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</si>
  <si>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</si>
  <si>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</si>
  <si>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</si>
  <si>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</si>
  <si>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</si>
  <si>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</si>
  <si>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</si>
  <si>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</si>
  <si>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</si>
  <si>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</si>
  <si>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</si>
  <si>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</si>
  <si>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</si>
  <si>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</si>
  <si>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</si>
  <si>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</si>
  <si>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</si>
  <si>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</si>
  <si>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</si>
  <si>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</si>
  <si>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</si>
  <si>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</si>
  <si>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</si>
  <si>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</si>
  <si>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</si>
  <si>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</si>
  <si>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</si>
  <si>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</si>
  <si>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</si>
  <si>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</si>
  <si>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</si>
  <si>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</si>
  <si>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</si>
  <si>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</si>
  <si>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</si>
  <si>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</si>
  <si>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</si>
  <si>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</si>
  <si>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</si>
  <si>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</si>
  <si>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</si>
  <si>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</si>
  <si>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</si>
  <si>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</si>
  <si>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</si>
  <si>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</si>
  <si>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</si>
  <si>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</si>
  <si>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</si>
  <si>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</si>
  <si>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</si>
  <si>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</si>
  <si>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</si>
  <si>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</si>
  <si>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</si>
  <si>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</si>
  <si>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</si>
  <si>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</si>
  <si>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</si>
  <si>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</si>
  <si>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</si>
  <si>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</si>
  <si>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</si>
  <si>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</si>
  <si>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</si>
  <si>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</si>
  <si>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</si>
  <si>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</si>
  <si>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</si>
  <si>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</si>
  <si>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</si>
  <si>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</si>
  <si>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</si>
  <si>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</si>
  <si>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</si>
  <si>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</si>
  <si>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</si>
  <si>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</si>
  <si>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</si>
  <si>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</si>
  <si>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</si>
  <si>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</si>
  <si>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</si>
  <si>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</si>
  <si>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</si>
  <si>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</si>
  <si>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</si>
  <si>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</si>
  <si>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</si>
  <si>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</si>
  <si>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</si>
  <si>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</si>
  <si>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</si>
  <si>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</si>
  <si>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</si>
  <si>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</si>
  <si>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</si>
  <si>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</si>
  <si>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</si>
  <si>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</si>
  <si>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</si>
  <si>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</si>
  <si>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</si>
  <si>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</si>
  <si>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</si>
  <si>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</si>
  <si>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</si>
  <si>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</si>
  <si>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</si>
  <si>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</si>
  <si>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</si>
  <si>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</si>
  <si>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</si>
  <si>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</si>
  <si>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</si>
  <si>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</si>
  <si>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</si>
  <si>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</si>
  <si>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</si>
  <si>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</si>
  <si>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</si>
  <si>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</si>
  <si>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</si>
  <si>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</si>
  <si>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</si>
  <si>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</si>
  <si>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</si>
  <si>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</si>
  <si>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</si>
  <si>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</si>
  <si>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</si>
  <si>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</si>
  <si>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</si>
  <si>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</si>
  <si>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</si>
  <si>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</si>
  <si>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</si>
  <si>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</si>
  <si>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</si>
  <si>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</si>
  <si>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</si>
  <si>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</si>
  <si>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</si>
  <si>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</si>
  <si>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</si>
  <si>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</si>
  <si>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</si>
  <si>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</si>
  <si>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</si>
  <si>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</si>
  <si>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</si>
  <si>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</si>
  <si>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</si>
  <si>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</si>
  <si>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</si>
  <si>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</si>
  <si>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</si>
  <si>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</si>
  <si>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</si>
  <si>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</si>
  <si>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</si>
  <si>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</si>
  <si>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</si>
  <si>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</si>
  <si>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</si>
  <si>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</si>
  <si>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</si>
  <si>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</si>
  <si>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</si>
  <si>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</si>
  <si>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</si>
  <si>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</si>
  <si>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</si>
  <si>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</si>
  <si>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</si>
  <si>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</si>
  <si>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</si>
  <si>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</si>
  <si>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</si>
  <si>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</si>
  <si>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</si>
  <si>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</si>
  <si>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</si>
  <si>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</si>
  <si>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</si>
  <si>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</si>
  <si>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</si>
  <si>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</si>
  <si>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</si>
  <si>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</si>
  <si>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</si>
  <si>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</si>
  <si>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</si>
  <si>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</si>
  <si>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</si>
  <si>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</si>
  <si>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</si>
  <si>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</si>
  <si>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</si>
  <si>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</si>
  <si>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</si>
  <si>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</si>
  <si>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</si>
  <si>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</si>
  <si>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</si>
  <si>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</si>
  <si>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</si>
  <si>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</si>
  <si>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</si>
  <si>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</si>
  <si>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</si>
  <si>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</si>
  <si>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</si>
  <si>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</si>
  <si>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</si>
  <si>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</si>
  <si>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</si>
  <si>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</si>
  <si>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</si>
  <si>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</si>
  <si>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</si>
  <si>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</si>
  <si>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</si>
  <si>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</si>
  <si>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</si>
  <si>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</si>
  <si>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</si>
  <si>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</si>
  <si>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</si>
  <si>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</si>
  <si>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</si>
  <si>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</si>
  <si>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</si>
  <si>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</si>
  <si>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</si>
  <si>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</si>
  <si>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</si>
  <si>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</si>
  <si>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</si>
  <si>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</si>
  <si>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</si>
  <si>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</si>
  <si>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</si>
  <si>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</si>
  <si>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</si>
  <si>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</si>
  <si>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</si>
  <si>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</si>
  <si>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</si>
  <si>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</si>
  <si>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</si>
  <si>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</si>
  <si>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</si>
  <si>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</si>
  <si>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</si>
  <si>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</si>
  <si>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</si>
  <si>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</si>
  <si>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</si>
  <si>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</si>
  <si>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</si>
  <si>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</si>
  <si>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</si>
  <si>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</si>
  <si>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</si>
  <si>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</si>
  <si>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</si>
  <si>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</si>
  <si>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</si>
  <si>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</si>
  <si>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</si>
  <si>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</si>
  <si>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</si>
  <si>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</si>
  <si>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</si>
  <si>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</si>
  <si>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</si>
  <si>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</si>
  <si>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</si>
  <si>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</si>
  <si>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</si>
  <si>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</si>
  <si>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</si>
  <si>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</si>
  <si>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</si>
  <si>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</si>
  <si>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</si>
  <si>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</si>
  <si>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</si>
  <si>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</si>
  <si>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</si>
  <si>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</si>
  <si>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</si>
  <si>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</si>
  <si>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</si>
  <si>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</si>
  <si>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</si>
  <si>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</si>
  <si>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</si>
  <si>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</si>
  <si>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</si>
  <si>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</si>
  <si>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</si>
  <si>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</si>
  <si>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</si>
  <si>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</si>
  <si>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</si>
  <si>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</si>
  <si>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</si>
  <si>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</si>
  <si>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</si>
  <si>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</si>
  <si>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</si>
  <si>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</si>
  <si>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</si>
  <si>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</si>
  <si>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</si>
  <si>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</si>
  <si>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</si>
  <si>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</si>
  <si>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</si>
  <si>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</si>
  <si>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</si>
  <si>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</si>
  <si>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</si>
  <si>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</si>
  <si>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</si>
  <si>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</si>
  <si>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</si>
  <si>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</si>
  <si>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</si>
  <si>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</si>
  <si>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</si>
  <si>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</si>
  <si>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</si>
  <si>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</si>
  <si>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</si>
  <si>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</si>
  <si>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</si>
  <si>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</si>
  <si>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</si>
  <si>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</si>
  <si>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</si>
  <si>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</si>
  <si>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</si>
  <si>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</si>
  <si>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</si>
  <si>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</si>
  <si>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</si>
  <si>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</si>
  <si>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</si>
  <si>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</si>
  <si>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</si>
  <si>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</si>
  <si>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</si>
  <si>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</si>
  <si>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</si>
  <si>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</si>
  <si>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</si>
  <si>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</si>
  <si>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</si>
  <si>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</si>
  <si>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</si>
  <si>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</si>
  <si>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</si>
  <si>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</si>
  <si>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</si>
  <si>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</si>
  <si>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</si>
  <si>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</si>
  <si>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</si>
  <si>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</si>
  <si>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</si>
  <si>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</si>
  <si>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</si>
  <si>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</si>
  <si>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</si>
  <si>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</si>
  <si>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</si>
  <si>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</si>
  <si>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</si>
  <si>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</si>
  <si>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</si>
  <si>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</si>
  <si>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</si>
  <si>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</si>
  <si>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</si>
  <si>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</si>
  <si>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</si>
  <si>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</si>
  <si>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</si>
  <si>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</si>
  <si>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</si>
  <si>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</si>
  <si>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</si>
  <si>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</si>
  <si>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</si>
  <si>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</si>
  <si>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</si>
  <si>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</si>
  <si>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</si>
  <si>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</si>
  <si>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</si>
  <si>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</si>
  <si>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</si>
  <si>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</si>
  <si>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</si>
  <si>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</si>
  <si>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</si>
  <si>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</si>
  <si>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</si>
  <si>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</si>
  <si>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</si>
  <si>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</si>
  <si>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</si>
  <si>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</si>
  <si>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</si>
  <si>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</si>
  <si>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</si>
  <si>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</si>
  <si>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</si>
  <si>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</si>
  <si>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</si>
  <si>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</si>
  <si>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</si>
  <si>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</si>
  <si>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</si>
  <si>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</si>
  <si>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</si>
  <si>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</si>
  <si>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</si>
  <si>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</si>
  <si>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</si>
  <si>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</si>
  <si>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</si>
  <si>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</si>
  <si>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</si>
  <si>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</si>
  <si>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</si>
  <si>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</si>
  <si>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</si>
  <si>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</si>
  <si>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</si>
  <si>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</si>
  <si>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</si>
  <si>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</si>
  <si>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</si>
  <si>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</si>
  <si>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</si>
  <si>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</si>
  <si>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</si>
  <si>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</si>
  <si>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</si>
  <si>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</si>
  <si>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</si>
  <si>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</si>
  <si>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</si>
  <si>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</si>
  <si>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</si>
  <si>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</si>
  <si>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</si>
  <si>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</si>
  <si>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</si>
  <si>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</si>
  <si>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</si>
  <si>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</si>
  <si>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</si>
  <si>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</si>
  <si>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</si>
  <si>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</si>
  <si>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</si>
  <si>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</si>
  <si>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</si>
  <si>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</si>
  <si>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</si>
  <si>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</si>
  <si>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</si>
  <si>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</si>
  <si>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</si>
  <si>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</si>
  <si>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</si>
  <si>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</si>
  <si>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</si>
  <si>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</si>
  <si>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</si>
  <si>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</si>
  <si>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</si>
  <si>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</si>
  <si>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</si>
  <si>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</si>
  <si>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</si>
  <si>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</si>
  <si>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</si>
  <si>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</si>
  <si>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</si>
  <si>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</si>
  <si>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</si>
  <si>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</si>
  <si>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</si>
  <si>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</si>
  <si>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</si>
  <si>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</si>
  <si>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</si>
  <si>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</si>
  <si>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</si>
  <si>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</si>
  <si>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</si>
  <si>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</si>
  <si>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</si>
  <si>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</si>
  <si>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</si>
  <si>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</si>
  <si>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</si>
  <si>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</si>
  <si>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</si>
  <si>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</si>
  <si>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</si>
  <si>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</si>
  <si>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</si>
  <si>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</si>
  <si>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</si>
  <si>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</si>
  <si>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</si>
  <si>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</si>
  <si>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</si>
  <si>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</si>
  <si>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</si>
  <si>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</si>
  <si>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</si>
  <si>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</si>
  <si>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</si>
  <si>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</si>
  <si>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</si>
  <si>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</si>
  <si>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</si>
  <si>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</si>
  <si>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</si>
  <si>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</si>
  <si>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</si>
  <si>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</si>
  <si>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</si>
  <si>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</si>
  <si>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</si>
  <si>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</si>
  <si>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</si>
  <si>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</si>
  <si>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</si>
  <si>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</si>
  <si>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</si>
  <si>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</si>
  <si>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</si>
  <si>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</si>
  <si>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</si>
  <si>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</si>
  <si>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</si>
  <si>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</si>
  <si>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</si>
  <si>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</si>
  <si>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</si>
  <si>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</si>
  <si>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</si>
  <si>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</si>
  <si>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</si>
  <si>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</si>
  <si>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</si>
  <si>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</si>
  <si>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</si>
  <si>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</si>
  <si>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</si>
  <si>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</si>
  <si>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</si>
  <si>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</si>
  <si>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</si>
  <si>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</si>
  <si>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</si>
  <si>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</si>
  <si>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</si>
  <si>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</si>
  <si>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</si>
  <si>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</si>
  <si>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</si>
  <si>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</si>
  <si>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</si>
  <si>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</si>
  <si>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</si>
  <si>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</si>
  <si>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</si>
  <si>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</si>
  <si>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</si>
  <si>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</si>
  <si>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</si>
  <si>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</si>
  <si>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</si>
  <si>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</si>
  <si>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</si>
  <si>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</si>
  <si>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</si>
  <si>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</si>
  <si>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</si>
  <si>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</si>
  <si>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</si>
  <si>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</si>
  <si>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</si>
  <si>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</si>
  <si>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</si>
  <si>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</si>
  <si>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</si>
  <si>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</si>
  <si>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</si>
  <si>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</si>
  <si>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</si>
  <si>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</si>
  <si>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</si>
  <si>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</si>
  <si>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</si>
  <si>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</si>
  <si>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</si>
  <si>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</si>
  <si>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</si>
  <si>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</si>
  <si>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</si>
  <si>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</si>
  <si>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</si>
  <si>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</si>
  <si>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</si>
  <si>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</si>
  <si>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</si>
  <si>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</si>
  <si>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</si>
  <si>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</si>
  <si>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</si>
  <si>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</si>
  <si>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</si>
  <si>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</si>
  <si>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</si>
  <si>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</si>
  <si>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</si>
  <si>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</si>
  <si>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</si>
  <si>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</si>
  <si>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</si>
  <si>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</si>
  <si>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</si>
  <si>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</si>
  <si>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</si>
  <si>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</si>
  <si>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</si>
  <si>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</si>
  <si>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</si>
  <si>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</si>
  <si>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</si>
  <si>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</si>
  <si>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</si>
  <si>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</si>
  <si>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</si>
  <si>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</si>
  <si>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</si>
  <si>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</si>
  <si>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</si>
  <si>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</si>
  <si>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</si>
  <si>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</si>
  <si>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</si>
  <si>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</si>
  <si>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</si>
  <si>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</si>
  <si>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</si>
  <si>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</si>
  <si>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</si>
  <si>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</si>
  <si>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</si>
  <si>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</si>
  <si>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</si>
  <si>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</si>
  <si>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</si>
  <si>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</si>
  <si>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</si>
  <si>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</si>
  <si>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</si>
  <si>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</si>
  <si>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</si>
  <si>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</si>
  <si>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</si>
  <si>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</si>
  <si>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</si>
  <si>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</si>
  <si>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</si>
  <si>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</si>
  <si>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</si>
  <si>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</si>
  <si>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</si>
  <si>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</si>
  <si>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</si>
  <si>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</si>
  <si>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</si>
  <si>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</si>
  <si>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</si>
  <si>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</si>
  <si>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</si>
  <si>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</si>
  <si>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</si>
  <si>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</si>
  <si>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</si>
  <si>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</si>
  <si>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</si>
  <si>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</si>
  <si>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</si>
  <si>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</si>
  <si>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</si>
  <si>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</si>
  <si>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</si>
  <si>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</si>
  <si>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</si>
  <si>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</si>
  <si>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</si>
  <si>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</si>
  <si>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</si>
  <si>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</si>
  <si>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</si>
  <si>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</si>
  <si>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</si>
  <si>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</si>
  <si>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</si>
  <si>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</si>
  <si>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</si>
  <si>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</si>
  <si>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</si>
  <si>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</si>
  <si>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</si>
  <si>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</si>
  <si>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</si>
  <si>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</si>
  <si>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</si>
  <si>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</si>
  <si>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</si>
  <si>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</si>
  <si>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</si>
  <si>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</si>
  <si>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</si>
  <si>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</si>
  <si>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</si>
  <si>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</si>
  <si>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</si>
  <si>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</si>
  <si>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</si>
  <si>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</si>
  <si>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</si>
  <si>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</si>
  <si>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</si>
  <si>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</si>
  <si>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</si>
  <si>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</si>
  <si>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</si>
  <si>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</si>
  <si>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</si>
  <si>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</si>
  <si>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</si>
  <si>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</si>
  <si>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</si>
  <si>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</si>
  <si>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</si>
  <si>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</si>
  <si>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</si>
  <si>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</si>
  <si>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</si>
  <si>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</si>
  <si>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</si>
  <si>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</si>
  <si>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</si>
  <si>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</si>
  <si>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</si>
  <si>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</si>
  <si>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</si>
  <si>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</si>
  <si>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</si>
  <si>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</si>
  <si>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</si>
  <si>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</si>
  <si>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</si>
  <si>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</si>
  <si>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</si>
  <si>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</si>
  <si>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</si>
  <si>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</si>
  <si>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</si>
  <si>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</si>
  <si>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</si>
  <si>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</si>
  <si>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</si>
  <si>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</si>
  <si>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</si>
  <si>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</si>
  <si>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</si>
  <si>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</si>
  <si>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</si>
  <si>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</si>
  <si>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</si>
  <si>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</si>
  <si>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</si>
  <si>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</si>
  <si>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</si>
  <si>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</si>
  <si>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</si>
  <si>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</si>
  <si>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</si>
  <si>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</si>
  <si>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</si>
  <si>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</si>
  <si>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</si>
  <si>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</si>
  <si>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</si>
  <si>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</si>
  <si>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</si>
  <si>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</si>
  <si>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</si>
  <si>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</si>
  <si>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</si>
  <si>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</si>
  <si>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</si>
  <si>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</si>
  <si>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</si>
  <si>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</si>
  <si>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</si>
  <si>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</si>
  <si>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</si>
  <si>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</si>
  <si>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</si>
  <si>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</si>
  <si>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</si>
  <si>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</si>
  <si>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</si>
  <si>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</si>
  <si>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</si>
  <si>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</si>
  <si>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</si>
  <si>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</si>
  <si>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</si>
  <si>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</si>
  <si>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</si>
  <si>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</si>
  <si>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</si>
  <si>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</si>
  <si>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</si>
  <si>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</si>
  <si>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</si>
  <si>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</si>
  <si>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</si>
  <si>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</si>
  <si>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</si>
  <si>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</si>
  <si>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</si>
  <si>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</si>
  <si>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</si>
  <si>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</si>
  <si>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</si>
  <si>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</si>
  <si>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</si>
  <si>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</si>
  <si>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</si>
  <si>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</si>
  <si>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</si>
  <si>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</si>
  <si>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</si>
  <si>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</si>
  <si>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</si>
  <si>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</si>
  <si>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</si>
  <si>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</si>
  <si>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</si>
  <si>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</si>
  <si>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</si>
  <si>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</si>
  <si>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</si>
  <si>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</si>
  <si>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</si>
  <si>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</si>
  <si>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</si>
  <si>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</si>
  <si>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</si>
  <si>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</si>
  <si>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</si>
  <si>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</si>
  <si>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</si>
  <si>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</si>
  <si>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</si>
  <si>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</si>
  <si>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</si>
  <si>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</si>
  <si>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</si>
  <si>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</si>
  <si>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</si>
  <si>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</si>
  <si>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</si>
  <si>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</si>
  <si>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</si>
  <si>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</si>
  <si>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</si>
  <si>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</si>
  <si>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</si>
  <si>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</si>
  <si>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</si>
  <si>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</si>
  <si>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</si>
  <si>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</si>
  <si>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</si>
  <si>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</si>
  <si>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</si>
  <si>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</si>
  <si>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</si>
  <si>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</si>
  <si>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</si>
  <si>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</si>
  <si>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</si>
  <si>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</si>
  <si>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</si>
  <si>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</si>
  <si>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</si>
  <si>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</si>
  <si>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</si>
  <si>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</si>
  <si>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</si>
  <si>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</si>
  <si>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</si>
  <si>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</si>
  <si>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</si>
  <si>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</si>
  <si>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</si>
  <si>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</si>
  <si>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</si>
  <si>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</si>
  <si>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</si>
  <si>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</si>
  <si>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</si>
  <si>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</si>
  <si>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</si>
  <si>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</si>
  <si>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</si>
  <si>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</si>
  <si>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</si>
  <si>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</si>
  <si>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</si>
  <si>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</si>
  <si>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</si>
  <si>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</si>
  <si>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</si>
  <si>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</si>
  <si>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</si>
  <si>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</si>
  <si>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</si>
  <si>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</si>
  <si>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</si>
  <si>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</si>
  <si>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</si>
  <si>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</si>
  <si>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</si>
  <si>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</si>
  <si>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</si>
  <si>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</si>
  <si>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</si>
  <si>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</si>
  <si>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</si>
  <si>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</si>
  <si>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</si>
  <si>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</si>
  <si>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</si>
  <si>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</si>
  <si>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</si>
  <si>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</si>
  <si>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</si>
  <si>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</si>
  <si>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</si>
  <si>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</si>
  <si>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</si>
  <si>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</si>
  <si>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</si>
  <si>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</si>
  <si>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</si>
  <si>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</si>
  <si>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</si>
  <si>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</si>
  <si>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</si>
  <si>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</si>
  <si>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</si>
  <si>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</si>
  <si>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</si>
  <si>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</si>
  <si>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</si>
  <si>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</si>
  <si>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</si>
  <si>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</si>
  <si>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</si>
  <si>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</si>
  <si>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</si>
  <si>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</si>
  <si>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</si>
  <si>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</si>
  <si>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</si>
  <si>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</si>
  <si>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</si>
  <si>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</si>
  <si>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</si>
  <si>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</si>
  <si>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</si>
  <si>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</si>
  <si>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</si>
  <si>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</si>
  <si>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</si>
  <si>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</si>
  <si>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</si>
  <si>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</si>
  <si>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</si>
  <si>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</si>
  <si>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</si>
  <si>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</si>
  <si>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</si>
  <si>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</si>
  <si>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</si>
  <si>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</si>
  <si>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</si>
  <si>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</si>
  <si>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</si>
  <si>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</si>
  <si>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</si>
  <si>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</si>
  <si>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</si>
  <si>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</si>
  <si>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</si>
  <si>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</si>
  <si>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</si>
  <si>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</si>
  <si>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</si>
  <si>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</si>
  <si>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</si>
  <si>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</si>
  <si>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</si>
  <si>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</si>
  <si>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</si>
  <si>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</si>
  <si>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</si>
  <si>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</si>
  <si>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</si>
  <si>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</si>
  <si>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</si>
  <si>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</si>
  <si>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</si>
  <si>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</si>
  <si>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</si>
  <si>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</si>
  <si>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</si>
  <si>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</si>
  <si>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</si>
  <si>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</si>
  <si>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</si>
  <si>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</si>
  <si>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</si>
  <si>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</si>
  <si>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</si>
  <si>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</si>
  <si>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</si>
  <si>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</si>
  <si>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</si>
  <si>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</si>
  <si>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</si>
  <si>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</si>
  <si>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</si>
  <si>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</si>
  <si>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</si>
  <si>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</si>
  <si>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</si>
  <si>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</si>
  <si>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</si>
  <si>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</si>
  <si>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</si>
  <si>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</si>
  <si>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</si>
  <si>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</si>
  <si>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</si>
  <si>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</si>
  <si>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</si>
  <si>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</si>
  <si>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</si>
  <si>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</si>
  <si>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</si>
  <si>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</si>
  <si>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</si>
  <si>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</si>
  <si>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</si>
  <si>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</si>
  <si>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</si>
  <si>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</si>
  <si>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</si>
  <si>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</si>
  <si>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</si>
  <si>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</si>
  <si>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</si>
  <si>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</si>
  <si>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</si>
  <si>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</si>
  <si>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</si>
  <si>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</si>
  <si>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</si>
  <si>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</si>
  <si>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</si>
  <si>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</si>
  <si>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</si>
  <si>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</si>
  <si>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</si>
  <si>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</si>
  <si>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</si>
  <si>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</si>
  <si>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</si>
  <si>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</si>
  <si>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</si>
  <si>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</si>
  <si>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</si>
  <si>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</si>
  <si>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</si>
  <si>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</si>
  <si>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</si>
  <si>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</si>
  <si>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</si>
  <si>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</si>
  <si>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</si>
  <si>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</si>
  <si>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</si>
  <si>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</si>
  <si>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</si>
  <si>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</si>
  <si>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</si>
  <si>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</si>
  <si>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</si>
  <si>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</si>
  <si>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</si>
  <si>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</si>
  <si>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</si>
  <si>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</si>
  <si>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</si>
  <si>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</si>
  <si>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</si>
  <si>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</si>
  <si>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</si>
  <si>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</si>
  <si>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</si>
  <si>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</si>
  <si>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</si>
  <si>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</si>
  <si>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</si>
  <si>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</si>
  <si>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</si>
  <si>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</si>
  <si>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</si>
  <si>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</si>
  <si>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</si>
  <si>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</si>
  <si>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</si>
  <si>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</si>
  <si>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</si>
  <si>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</si>
  <si>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</si>
  <si>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</si>
  <si>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</si>
  <si>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</si>
  <si>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</si>
  <si>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</si>
  <si>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</si>
  <si>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</si>
  <si>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</si>
  <si>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</si>
  <si>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</si>
  <si>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</si>
  <si>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</si>
  <si>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</si>
  <si>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</si>
  <si>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</si>
  <si>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</si>
  <si>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</si>
  <si>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</si>
  <si>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</si>
  <si>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</si>
  <si>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</si>
  <si>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</si>
  <si>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</si>
  <si>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</si>
  <si>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</si>
  <si>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</si>
  <si>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</si>
  <si>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</si>
  <si>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</si>
  <si>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</si>
  <si>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</si>
  <si>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</si>
  <si>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</si>
  <si>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</si>
  <si>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</si>
  <si>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</si>
  <si>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</si>
  <si>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</si>
  <si>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</si>
  <si>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</si>
  <si>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</si>
  <si>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</si>
  <si>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</si>
  <si>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</si>
  <si>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</si>
  <si>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</si>
  <si>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</si>
  <si>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</si>
  <si>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</si>
  <si>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</si>
  <si>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</si>
  <si>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</si>
  <si>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</si>
  <si>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</si>
  <si>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</si>
  <si>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</si>
  <si>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</si>
  <si>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</si>
  <si>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</si>
  <si>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</si>
  <si>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</si>
  <si>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</si>
  <si>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</si>
  <si>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</si>
  <si>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</si>
  <si>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</si>
  <si>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</si>
  <si>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</si>
  <si>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</si>
  <si>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</si>
  <si>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</si>
  <si>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</si>
  <si>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</si>
  <si>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</si>
  <si>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</si>
  <si>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</si>
  <si>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</si>
  <si>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</si>
  <si>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</si>
  <si>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</si>
  <si>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</si>
  <si>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</si>
  <si>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</si>
  <si>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</si>
  <si>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</si>
  <si>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</si>
  <si>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</si>
  <si>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</si>
  <si>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</si>
  <si>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</si>
  <si>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</si>
  <si>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</si>
  <si>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</si>
  <si>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</si>
  <si>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</si>
  <si>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</si>
  <si>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</si>
  <si>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</si>
  <si>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</si>
  <si>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</si>
  <si>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</si>
  <si>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</si>
  <si>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</si>
  <si>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</si>
  <si>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</si>
  <si>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</si>
  <si>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</si>
  <si>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</si>
  <si>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</si>
  <si>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</si>
  <si>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</si>
  <si>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</si>
  <si>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</si>
  <si>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</si>
  <si>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</si>
  <si>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</si>
  <si>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</si>
  <si>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</si>
  <si>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</si>
  <si>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</si>
  <si>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</si>
  <si>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</si>
  <si>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</si>
  <si>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</si>
  <si>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</si>
  <si>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</si>
  <si>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</si>
  <si>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</si>
  <si>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</si>
  <si>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</si>
  <si>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</si>
  <si>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</si>
  <si>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</si>
  <si>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</si>
  <si>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</si>
  <si>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</si>
  <si>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</si>
  <si>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</si>
  <si>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</si>
  <si>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</si>
  <si>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</si>
  <si>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</si>
  <si>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</si>
  <si>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</si>
  <si>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</si>
  <si>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</si>
  <si>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</si>
  <si>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</si>
  <si>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</si>
  <si>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</si>
  <si>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</si>
  <si>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</si>
  <si>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</si>
  <si>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</si>
  <si>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</si>
  <si>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</si>
  <si>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</si>
  <si>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</si>
  <si>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</si>
  <si>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</si>
  <si>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</si>
  <si>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</si>
  <si>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</si>
  <si>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</si>
  <si>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</si>
  <si>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</si>
  <si>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</si>
  <si>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</si>
  <si>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</si>
  <si>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</si>
  <si>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</si>
  <si>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</si>
  <si>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</si>
  <si>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</si>
  <si>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</si>
  <si>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</si>
  <si>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</si>
  <si>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</si>
  <si>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</si>
  <si>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</si>
  <si>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</si>
  <si>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</si>
  <si>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</si>
  <si>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</si>
  <si>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</si>
  <si>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</si>
  <si>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</si>
  <si>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</si>
  <si>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</si>
  <si>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</si>
  <si>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</si>
  <si>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</si>
  <si>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</si>
  <si>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</si>
  <si>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</si>
  <si>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</si>
  <si>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</si>
  <si>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</si>
  <si>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</si>
  <si>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</si>
  <si>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</si>
  <si>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</si>
  <si>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</si>
  <si>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</si>
  <si>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</si>
  <si>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</si>
  <si>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</si>
  <si>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</si>
  <si>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</si>
  <si>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</si>
  <si>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</si>
  <si>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</si>
  <si>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</si>
  <si>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</si>
  <si>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</si>
  <si>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</si>
  <si>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</si>
  <si>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</si>
  <si>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</si>
  <si>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</si>
  <si>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</si>
  <si>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</si>
  <si>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</si>
  <si>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</si>
  <si>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</si>
  <si>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</si>
  <si>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</si>
  <si>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</si>
  <si>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</si>
  <si>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</si>
  <si>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</si>
  <si>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</si>
  <si>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</si>
  <si>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</si>
  <si>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</si>
  <si>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</si>
  <si>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</si>
  <si>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</si>
  <si>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</si>
  <si>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</si>
  <si>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</si>
  <si>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</si>
  <si>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</si>
  <si>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</si>
  <si>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</si>
  <si>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</si>
  <si>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</si>
  <si>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</si>
  <si>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</si>
  <si>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</si>
  <si>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</si>
  <si>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</si>
  <si>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</si>
  <si>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</si>
  <si>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</si>
  <si>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</si>
  <si>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</si>
  <si>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</si>
  <si>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</si>
  <si>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</si>
  <si>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</si>
  <si>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</si>
  <si>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</si>
  <si>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</si>
  <si>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</si>
  <si>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</si>
  <si>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</si>
  <si>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</si>
  <si>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</si>
  <si>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</si>
  <si>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</si>
  <si>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</si>
  <si>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</si>
  <si>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</si>
  <si>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</si>
  <si>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</si>
  <si>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</si>
  <si>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</si>
  <si>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</si>
  <si>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</si>
  <si>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</si>
  <si>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</si>
  <si>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</si>
  <si>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</si>
  <si>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</si>
  <si>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</si>
  <si>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</si>
  <si>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</si>
  <si>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</si>
  <si>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</si>
  <si>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</si>
  <si>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</si>
  <si>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</si>
  <si>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</si>
  <si>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</si>
  <si>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</si>
  <si>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</si>
  <si>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</si>
  <si>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</si>
  <si>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</si>
  <si>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</si>
  <si>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</si>
  <si>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</si>
  <si>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</si>
  <si>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</si>
  <si>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</si>
  <si>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</si>
  <si>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</si>
  <si>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</si>
  <si>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</si>
  <si>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</si>
  <si>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</si>
  <si>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</si>
  <si>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</si>
  <si>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</si>
  <si>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</si>
  <si>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</si>
  <si>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</si>
  <si>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</si>
  <si>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</si>
  <si>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</si>
  <si>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</si>
  <si>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</si>
  <si>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</si>
  <si>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</si>
  <si>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</si>
  <si>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</si>
  <si>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</si>
  <si>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</si>
  <si>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</si>
  <si>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</si>
  <si>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</si>
  <si>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</si>
  <si>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</si>
  <si>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</si>
  <si>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</si>
  <si>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</si>
  <si>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</si>
  <si>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</si>
  <si>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</si>
  <si>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</si>
  <si>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</si>
  <si>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</si>
  <si>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</si>
  <si>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</si>
  <si>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</si>
  <si>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</si>
  <si>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</si>
  <si>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</si>
  <si>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</si>
  <si>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</si>
  <si>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</si>
  <si>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</si>
  <si>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</si>
  <si>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</si>
  <si>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</si>
  <si>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</si>
  <si>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</si>
  <si>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</si>
  <si>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</si>
  <si>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</si>
  <si>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</si>
  <si>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</si>
  <si>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</si>
  <si>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</si>
  <si>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</si>
  <si>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</si>
  <si>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</si>
  <si>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</si>
  <si>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</si>
  <si>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</si>
  <si>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</si>
  <si>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</si>
  <si>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</si>
  <si>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</si>
  <si>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</si>
  <si>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</si>
  <si>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</si>
  <si>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</si>
  <si>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</si>
  <si>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</si>
  <si>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</si>
  <si>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</si>
  <si>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</si>
  <si>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</si>
  <si>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</si>
  <si>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</si>
  <si>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</si>
  <si>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</si>
  <si>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</si>
  <si>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</si>
  <si>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</si>
  <si>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</si>
  <si>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</si>
  <si>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</si>
  <si>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</si>
  <si>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</si>
  <si>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</si>
  <si>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</si>
  <si>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</si>
  <si>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</si>
  <si>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</si>
  <si>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</si>
  <si>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</si>
  <si>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</si>
  <si>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</si>
  <si>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</si>
  <si>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</si>
  <si>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</si>
  <si>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</si>
  <si>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</si>
  <si>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</si>
  <si>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</si>
  <si>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</si>
  <si>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</si>
  <si>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</si>
  <si>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</si>
  <si>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</si>
  <si>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</si>
  <si>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</si>
  <si>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</si>
  <si>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</si>
  <si>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</si>
  <si>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</si>
  <si>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</si>
  <si>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</si>
  <si>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</si>
  <si>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</si>
  <si>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</si>
  <si>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</si>
  <si>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</si>
  <si>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</si>
  <si>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</si>
  <si>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</si>
  <si>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</si>
  <si>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</si>
  <si>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</si>
  <si>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</si>
  <si>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</si>
  <si>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</si>
  <si>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</si>
  <si>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</si>
  <si>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</si>
  <si>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</si>
  <si>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</si>
  <si>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</si>
  <si>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</si>
  <si>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</si>
  <si>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</si>
  <si>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</si>
  <si>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</si>
  <si>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</si>
  <si>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</si>
  <si>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</si>
  <si>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</si>
  <si>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</si>
  <si>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</si>
  <si>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</si>
  <si>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</si>
  <si>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</si>
  <si>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</si>
  <si>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</si>
  <si>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</si>
  <si>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</si>
  <si>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</si>
  <si>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</si>
  <si>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</si>
  <si>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</si>
  <si>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</si>
  <si>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</si>
  <si>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</si>
  <si>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</si>
  <si>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</si>
  <si>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</si>
  <si>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</si>
  <si>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</si>
  <si>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</si>
  <si>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</si>
  <si>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</si>
  <si>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</si>
  <si>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</si>
  <si>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</si>
  <si>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</si>
  <si>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</si>
  <si>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</si>
  <si>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</si>
  <si>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</si>
  <si>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</si>
  <si>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</si>
  <si>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</si>
  <si>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</si>
  <si>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</si>
  <si>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</si>
  <si>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</si>
  <si>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</si>
  <si>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</si>
  <si>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</si>
  <si>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</si>
  <si>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</si>
  <si>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</si>
  <si>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</si>
  <si>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</si>
  <si>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</si>
  <si>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</si>
  <si>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</si>
  <si>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</si>
  <si>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</si>
  <si>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</si>
  <si>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</si>
  <si>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</si>
  <si>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</si>
  <si>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</si>
  <si>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</si>
  <si>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</si>
  <si>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</si>
  <si>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</si>
  <si>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</si>
  <si>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</si>
  <si>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</si>
  <si>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</si>
  <si>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</si>
  <si>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</si>
  <si>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</si>
  <si>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</si>
  <si>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</si>
  <si>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</si>
  <si>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</si>
  <si>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</si>
  <si>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</si>
  <si>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</si>
  <si>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</si>
  <si>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</si>
  <si>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</si>
  <si>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</si>
  <si>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</si>
  <si>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</si>
  <si>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</si>
  <si>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</si>
  <si>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</si>
  <si>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</si>
  <si>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</si>
  <si>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</si>
  <si>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</si>
  <si>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</si>
  <si>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</si>
  <si>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</si>
  <si>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</si>
  <si>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</si>
  <si>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</si>
  <si>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</si>
  <si>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</si>
  <si>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</si>
  <si>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</si>
  <si>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</si>
  <si>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</si>
  <si>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</si>
  <si>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</si>
  <si>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</si>
  <si>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</si>
  <si>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</si>
  <si>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</si>
  <si>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</si>
  <si>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</si>
  <si>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</si>
  <si>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</si>
  <si>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</si>
  <si>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</si>
  <si>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</si>
  <si>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</si>
  <si>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</si>
  <si>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</si>
  <si>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</si>
  <si>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</si>
  <si>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</si>
  <si>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</si>
  <si>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</si>
  <si>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</si>
  <si>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</si>
  <si>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</si>
  <si>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</si>
  <si>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</si>
  <si>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</si>
  <si>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</si>
  <si>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</si>
  <si>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</si>
  <si>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</si>
  <si>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</si>
  <si>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</si>
  <si>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</si>
  <si>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</si>
  <si>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</si>
  <si>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</si>
  <si>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</si>
  <si>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</si>
  <si>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</si>
  <si>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</si>
  <si>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</si>
  <si>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</si>
  <si>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</si>
  <si>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</si>
  <si>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</si>
  <si>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</si>
  <si>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</si>
  <si>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</si>
  <si>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</si>
  <si>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</si>
  <si>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</si>
  <si>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</si>
  <si>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</si>
  <si>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</si>
  <si>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</si>
  <si>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</si>
  <si>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</si>
  <si>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</si>
  <si>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</si>
  <si>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</si>
  <si>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</si>
  <si>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</si>
  <si>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</si>
  <si>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</si>
  <si>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</si>
  <si>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</si>
  <si>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</si>
  <si>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</si>
  <si>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</si>
  <si>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</si>
  <si>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</si>
  <si>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</si>
  <si>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</si>
  <si>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</si>
  <si>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</si>
  <si>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</si>
  <si>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</si>
  <si>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</si>
  <si>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</si>
  <si>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</si>
  <si>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</si>
  <si>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</si>
  <si>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</si>
  <si>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</si>
  <si>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</si>
  <si>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</si>
  <si>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</si>
  <si>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</si>
  <si>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</si>
  <si>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</si>
  <si>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</si>
  <si>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</si>
  <si>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</si>
  <si>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</si>
  <si>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</si>
  <si>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</si>
  <si>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</si>
  <si>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</si>
  <si>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</si>
  <si>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</si>
  <si>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</si>
  <si>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</si>
  <si>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</si>
  <si>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</si>
  <si>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</si>
  <si>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</si>
  <si>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</si>
  <si>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</si>
  <si>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</si>
  <si>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</si>
  <si>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</si>
  <si>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</si>
  <si>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</si>
  <si>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</si>
  <si>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</si>
  <si>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</si>
  <si>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</si>
  <si>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</si>
  <si>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</si>
  <si>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</si>
  <si>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</si>
  <si>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</si>
  <si>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</si>
  <si>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</si>
  <si>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</si>
  <si>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</si>
  <si>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</si>
  <si>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</si>
  <si>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</si>
  <si>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</si>
  <si>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</si>
  <si>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</si>
  <si>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</si>
  <si>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</si>
  <si>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</si>
  <si>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</si>
  <si>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</si>
  <si>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</si>
  <si>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</si>
  <si>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</si>
  <si>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</si>
  <si>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</si>
  <si>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</si>
  <si>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</si>
  <si>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</si>
  <si>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</si>
  <si>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</si>
  <si>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</si>
  <si>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</si>
  <si>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</si>
  <si>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</si>
  <si>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</si>
  <si>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</si>
  <si>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</si>
  <si>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</si>
  <si>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</si>
  <si>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</si>
  <si>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</si>
  <si>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</si>
  <si>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</si>
  <si>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</si>
  <si>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</si>
  <si>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</si>
  <si>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</si>
  <si>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</si>
  <si>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</si>
  <si>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</si>
  <si>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</si>
  <si>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</si>
  <si>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</si>
  <si>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</si>
  <si>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</si>
  <si>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</si>
  <si>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</si>
  <si>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</si>
  <si>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</si>
  <si>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</si>
  <si>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</si>
  <si>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</si>
  <si>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</si>
  <si>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</si>
  <si>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</si>
  <si>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</si>
  <si>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</si>
  <si>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</si>
  <si>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</si>
  <si>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</si>
  <si>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</si>
  <si>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</si>
  <si>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</si>
  <si>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</si>
  <si>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</si>
  <si>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</si>
  <si>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</si>
  <si>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</si>
  <si>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</si>
  <si>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</si>
  <si>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</si>
  <si>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</si>
  <si>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</si>
  <si>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</si>
  <si>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</si>
  <si>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</si>
  <si>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</si>
  <si>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</si>
  <si>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</si>
  <si>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</si>
  <si>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</si>
  <si>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</si>
  <si>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</si>
  <si>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</si>
  <si>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</si>
  <si>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</si>
  <si>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</si>
  <si>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</si>
  <si>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</si>
  <si>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</si>
  <si>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</si>
  <si>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</si>
  <si>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</si>
  <si>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</si>
  <si>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</si>
  <si>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</si>
  <si>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</si>
  <si>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</si>
  <si>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</si>
  <si>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</si>
  <si>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</si>
  <si>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</si>
  <si>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</si>
  <si>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</si>
  <si>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</si>
  <si>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</si>
  <si>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</si>
  <si>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</si>
  <si>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</si>
  <si>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</si>
  <si>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</si>
  <si>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</si>
  <si>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</si>
  <si>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</si>
  <si>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</si>
  <si>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</si>
  <si>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</si>
  <si>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</si>
  <si>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</si>
  <si>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</si>
  <si>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</si>
  <si>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</si>
  <si>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</si>
  <si>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</si>
  <si>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</si>
  <si>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</si>
  <si>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</si>
  <si>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</si>
  <si>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</si>
  <si>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</si>
  <si>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</si>
  <si>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</si>
  <si>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</si>
  <si>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</si>
  <si>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</si>
  <si>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</si>
  <si>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</si>
  <si>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</si>
  <si>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</si>
  <si>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</si>
  <si>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</si>
  <si>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</si>
  <si>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</si>
  <si>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</si>
  <si>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</si>
  <si>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</si>
  <si>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</si>
  <si>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</si>
  <si>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</si>
  <si>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</si>
  <si>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</si>
  <si>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</si>
  <si>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</si>
  <si>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</si>
  <si>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</si>
  <si>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</si>
  <si>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</si>
  <si>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</si>
  <si>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</si>
  <si>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</si>
  <si>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</si>
  <si>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</si>
  <si>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</si>
  <si>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</si>
  <si>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</si>
  <si>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</si>
  <si>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</si>
  <si>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</si>
  <si>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</si>
  <si>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</si>
  <si>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</si>
  <si>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</si>
  <si>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</si>
  <si>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</si>
  <si>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</si>
  <si>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</si>
  <si>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</si>
  <si>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</si>
  <si>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</si>
  <si>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</si>
  <si>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</si>
  <si>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</si>
  <si>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</si>
  <si>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</si>
  <si>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</si>
  <si>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</si>
  <si>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</si>
  <si>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</si>
  <si>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</si>
  <si>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</si>
  <si>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</si>
  <si>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</si>
  <si>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</si>
  <si>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</si>
  <si>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</si>
  <si>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</si>
  <si>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</si>
  <si>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</si>
  <si>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</si>
  <si>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</si>
  <si>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</si>
  <si>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</si>
  <si>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</si>
  <si>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</si>
  <si>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</si>
  <si>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</si>
  <si>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</si>
  <si>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</si>
  <si>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</si>
  <si>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</si>
  <si>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</si>
  <si>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</si>
  <si>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</si>
  <si>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</si>
  <si>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</si>
  <si>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</si>
  <si>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</si>
  <si>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</si>
  <si>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</si>
  <si>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</si>
  <si>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</si>
  <si>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</si>
  <si>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</si>
  <si>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</si>
  <si>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</si>
  <si>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</si>
  <si>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</si>
  <si>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</si>
  <si>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</si>
  <si>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</si>
  <si>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</si>
  <si>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</si>
  <si>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</si>
  <si>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</si>
  <si>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</si>
  <si>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</si>
  <si>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</si>
  <si>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</si>
  <si>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</si>
  <si>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</si>
  <si>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</si>
  <si>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</si>
  <si>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</si>
  <si>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</si>
  <si>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</si>
  <si>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</si>
  <si>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</si>
  <si>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</si>
  <si>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</si>
  <si>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</si>
  <si>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</si>
  <si>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</si>
  <si>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</si>
  <si>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</si>
  <si>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</si>
  <si>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</si>
  <si>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</si>
  <si>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</si>
  <si>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</si>
  <si>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</si>
  <si>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</si>
  <si>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</si>
  <si>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</si>
  <si>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</si>
  <si>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</si>
  <si>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</si>
  <si>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</si>
  <si>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</si>
  <si>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</si>
  <si>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</si>
  <si>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</si>
  <si>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</si>
  <si>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</si>
  <si>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</si>
  <si>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</si>
  <si>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</si>
  <si>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</si>
  <si>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</si>
  <si>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</si>
  <si>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</si>
  <si>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</si>
  <si>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</si>
  <si>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</si>
  <si>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</si>
  <si>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</si>
  <si>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</si>
  <si>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</si>
  <si>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</si>
  <si>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</si>
  <si>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</si>
  <si>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</si>
  <si>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</si>
  <si>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</si>
  <si>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</si>
  <si>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</si>
  <si>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</si>
  <si>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</si>
  <si>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</si>
  <si>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</si>
  <si>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</si>
  <si>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</si>
  <si>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</si>
  <si>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</si>
  <si>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</si>
  <si>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</si>
  <si>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</si>
  <si>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</si>
  <si>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</si>
  <si>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</si>
  <si>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</si>
  <si>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</si>
  <si>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</si>
  <si>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</si>
  <si>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</si>
  <si>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</si>
  <si>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</si>
  <si>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</si>
  <si>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</si>
  <si>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</si>
  <si>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</si>
  <si>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</si>
  <si>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</si>
  <si>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</si>
  <si>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</si>
  <si>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</si>
  <si>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</si>
  <si>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</si>
  <si>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</si>
  <si>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</si>
  <si>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</si>
  <si>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</si>
  <si>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</si>
  <si>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</si>
  <si>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</si>
  <si>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</si>
  <si>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</si>
  <si>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</si>
  <si>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</si>
  <si>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</si>
  <si>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</si>
  <si>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</si>
  <si>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</si>
  <si>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</si>
  <si>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</si>
  <si>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</si>
  <si>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</si>
  <si>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</si>
  <si>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</si>
  <si>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</si>
  <si>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</si>
  <si>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</si>
  <si>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</si>
  <si>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</si>
  <si>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</si>
  <si>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</si>
  <si>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</si>
  <si>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</si>
  <si>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</si>
  <si>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</si>
  <si>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</si>
  <si>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</si>
  <si>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</si>
  <si>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</si>
  <si>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</si>
  <si>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</si>
  <si>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</si>
  <si>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</si>
  <si>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</si>
  <si>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</si>
  <si>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</si>
  <si>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</si>
  <si>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</si>
  <si>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</si>
  <si>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</si>
  <si>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</si>
  <si>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</si>
  <si>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</si>
  <si>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</si>
  <si>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</si>
  <si>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</si>
  <si>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</si>
  <si>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</si>
  <si>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</si>
  <si>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</si>
  <si>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</si>
  <si>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</si>
  <si>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</si>
  <si>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</si>
  <si>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</si>
  <si>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</si>
  <si>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</si>
  <si>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</si>
  <si>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</si>
  <si>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</si>
  <si>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</si>
  <si>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</si>
  <si>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</si>
  <si>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</si>
  <si>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</si>
  <si>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</si>
  <si>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</si>
  <si>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</si>
  <si>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</si>
  <si>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</si>
  <si>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</si>
  <si>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</si>
  <si>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</si>
  <si>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</si>
  <si>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</si>
  <si>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</si>
  <si>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</si>
  <si>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</si>
  <si>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</si>
  <si>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</si>
  <si>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</si>
  <si>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</si>
  <si>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</si>
  <si>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</si>
  <si>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</si>
  <si>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</si>
  <si>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</si>
  <si>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</si>
  <si>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</si>
  <si>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</si>
  <si>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</si>
  <si>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</si>
  <si>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</si>
  <si>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</si>
  <si>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</si>
  <si>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</si>
  <si>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</si>
  <si>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</si>
  <si>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</si>
  <si>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</si>
  <si>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</si>
  <si>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</si>
  <si>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</si>
  <si>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</si>
  <si>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</si>
  <si>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</si>
  <si>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</si>
  <si>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</si>
  <si>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</si>
  <si>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</si>
  <si>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</si>
  <si>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</si>
  <si>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</si>
  <si>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</si>
  <si>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</si>
  <si>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</si>
  <si>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</si>
  <si>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</si>
  <si>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</si>
  <si>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</si>
  <si>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</si>
  <si>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</si>
  <si>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</si>
  <si>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</si>
  <si>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</si>
  <si>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</si>
  <si>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</si>
  <si>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</si>
  <si>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</si>
  <si>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</si>
  <si>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</si>
  <si>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</si>
  <si>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</si>
  <si>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</si>
  <si>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</si>
  <si>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</si>
  <si>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</si>
  <si>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</si>
  <si>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</si>
  <si>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</si>
  <si>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</si>
  <si>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</si>
  <si>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</si>
  <si>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</si>
  <si>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</si>
  <si>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</si>
  <si>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</si>
  <si>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</si>
  <si>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</si>
  <si>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</si>
  <si>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</si>
  <si>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</si>
  <si>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</si>
  <si>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</si>
  <si>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</si>
  <si>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</si>
  <si>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</si>
  <si>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</si>
  <si>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</si>
  <si>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</si>
  <si>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</si>
  <si>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</si>
  <si>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</si>
  <si>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</si>
  <si>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</si>
  <si>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</si>
  <si>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</si>
  <si>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</si>
  <si>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</si>
  <si>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</si>
  <si>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</si>
  <si>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</si>
  <si>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</si>
  <si>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</si>
  <si>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</si>
  <si>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</si>
  <si>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</si>
  <si>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</si>
  <si>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</si>
  <si>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</si>
  <si>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</si>
  <si>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</si>
  <si>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</si>
  <si>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</si>
  <si>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</si>
  <si>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</si>
  <si>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</si>
  <si>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</si>
  <si>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</si>
  <si>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</si>
  <si>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</si>
  <si>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</si>
  <si>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</si>
  <si>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</si>
  <si>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</si>
  <si>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</si>
  <si>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</si>
  <si>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</si>
  <si>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</si>
  <si>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</si>
  <si>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</si>
  <si>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</si>
  <si>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</si>
  <si>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</si>
  <si>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</si>
  <si>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</si>
  <si>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</si>
  <si>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</si>
  <si>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</si>
  <si>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</si>
  <si>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</si>
  <si>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</si>
  <si>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</si>
  <si>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</si>
  <si>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</si>
  <si>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</si>
  <si>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</si>
  <si>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</si>
  <si>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</si>
  <si>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</si>
  <si>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</si>
  <si>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</si>
  <si>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</si>
  <si>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</si>
  <si>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</si>
  <si>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</si>
  <si>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</si>
  <si>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</si>
  <si>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</si>
  <si>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</si>
  <si>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</si>
  <si>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</si>
  <si>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</si>
  <si>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</si>
  <si>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</si>
  <si>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</si>
  <si>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</si>
  <si>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</si>
  <si>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</si>
  <si>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</si>
  <si>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</si>
  <si>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</si>
  <si>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</si>
  <si>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</si>
  <si>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</si>
  <si>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</si>
  <si>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</si>
  <si>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</si>
  <si>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</si>
  <si>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</si>
  <si>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</si>
  <si>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</si>
  <si>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</si>
  <si>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</si>
  <si>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</si>
  <si>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</si>
  <si>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</si>
  <si>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</si>
  <si>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</si>
  <si>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</si>
  <si>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</si>
  <si>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</si>
  <si>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</si>
  <si>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</si>
  <si>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</si>
  <si>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</si>
  <si>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</si>
  <si>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</si>
  <si>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</si>
  <si>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</si>
  <si>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</si>
  <si>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</si>
  <si>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</si>
  <si>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</si>
  <si>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</si>
  <si>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</si>
  <si>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</si>
  <si>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</si>
  <si>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</si>
  <si>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</si>
  <si>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</si>
  <si>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</si>
  <si>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</si>
  <si>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</si>
  <si>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</si>
  <si>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</si>
  <si>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</si>
  <si>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</si>
  <si>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</si>
  <si>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</si>
  <si>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</si>
  <si>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</si>
  <si>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</si>
  <si>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</si>
  <si>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</si>
  <si>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</si>
  <si>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</si>
  <si>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</si>
  <si>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</si>
  <si>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</si>
  <si>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</si>
  <si>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</si>
  <si>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</si>
  <si>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</si>
  <si>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</si>
  <si>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</si>
  <si>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</si>
  <si>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</si>
  <si>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</si>
  <si>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</si>
  <si>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</si>
  <si>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</si>
  <si>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</si>
  <si>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</si>
  <si>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</si>
  <si>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</si>
  <si>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</si>
  <si>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</si>
  <si>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</si>
  <si>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</si>
  <si>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</si>
  <si>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</si>
  <si>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</si>
  <si>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</si>
  <si>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</si>
  <si>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</si>
  <si>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</si>
  <si>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</si>
  <si>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</si>
  <si>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</si>
  <si>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</si>
  <si>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</si>
  <si>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</si>
  <si>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</si>
  <si>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</si>
  <si>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</si>
  <si>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</si>
  <si>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</si>
  <si>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</si>
  <si>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</si>
  <si>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</si>
  <si>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</si>
  <si>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</si>
  <si>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</si>
  <si>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</si>
  <si>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</si>
  <si>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</si>
  <si>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</si>
  <si>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</si>
  <si>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</si>
  <si>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</si>
  <si>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</si>
  <si>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</si>
  <si>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</si>
  <si>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</si>
  <si>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</si>
  <si>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</si>
  <si>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</si>
  <si>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</si>
  <si>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</si>
  <si>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</si>
  <si>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</si>
  <si>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</si>
  <si>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</si>
  <si>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</si>
  <si>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</si>
  <si>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</si>
  <si>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</si>
  <si>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</si>
  <si>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</si>
  <si>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</si>
  <si>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</si>
  <si>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</si>
  <si>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</si>
  <si>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</si>
  <si>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</si>
  <si>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</si>
  <si>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</si>
  <si>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</si>
  <si>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</si>
  <si>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</si>
  <si>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</si>
  <si>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</si>
  <si>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</si>
  <si>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</si>
  <si>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</si>
  <si>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</si>
  <si>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</si>
  <si>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</si>
  <si>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</si>
  <si>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</si>
  <si>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</si>
  <si>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</si>
  <si>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</si>
  <si>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</si>
  <si>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</si>
  <si>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</si>
  <si>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</si>
  <si>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</si>
  <si>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</si>
  <si>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</si>
  <si>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</si>
  <si>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</si>
  <si>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</si>
  <si>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</si>
  <si>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</si>
  <si>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</si>
  <si>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</si>
  <si>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</si>
  <si>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</si>
  <si>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</si>
  <si>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</si>
  <si>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</si>
  <si>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</si>
  <si>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</si>
  <si>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</si>
  <si>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</si>
  <si>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</si>
  <si>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</si>
  <si>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</si>
  <si>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</si>
  <si>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</si>
  <si>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</si>
  <si>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</si>
  <si>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</si>
  <si>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</si>
  <si>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</si>
  <si>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</si>
  <si>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</si>
  <si>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</si>
  <si>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</si>
  <si>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</si>
  <si>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</si>
  <si>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</si>
  <si>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</si>
  <si>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</si>
  <si>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</si>
  <si>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</si>
  <si>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</si>
  <si>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</si>
  <si>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</si>
  <si>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</si>
  <si>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</si>
  <si>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</si>
  <si>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</si>
  <si>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</si>
  <si>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</si>
  <si>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</si>
  <si>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</si>
  <si>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</si>
  <si>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</si>
  <si>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</si>
  <si>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</si>
  <si>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</si>
  <si>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</si>
  <si>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</si>
  <si>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</si>
  <si>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</si>
  <si>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</si>
  <si>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</si>
  <si>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</si>
  <si>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</si>
  <si>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</si>
  <si>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</si>
  <si>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</si>
  <si>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</si>
  <si>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</si>
  <si>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</si>
  <si>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</si>
  <si>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</si>
  <si>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</si>
  <si>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</si>
  <si>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</si>
  <si>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</si>
  <si>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</si>
  <si>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</si>
  <si>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</si>
  <si>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</si>
  <si>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</si>
  <si>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</si>
  <si>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</si>
  <si>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</si>
  <si>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</si>
  <si>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</si>
  <si>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</si>
  <si>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</si>
  <si>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</si>
  <si>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</si>
  <si>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</si>
  <si>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</si>
  <si>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</si>
  <si>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</si>
  <si>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</si>
  <si>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</si>
  <si>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</si>
  <si>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</si>
  <si>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</si>
  <si>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</si>
  <si>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</si>
  <si>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</si>
  <si>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</si>
  <si>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</si>
  <si>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</si>
  <si>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</si>
  <si>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</si>
  <si>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</si>
  <si>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</si>
  <si>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</si>
  <si>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</si>
  <si>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</si>
  <si>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</si>
  <si>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</si>
  <si>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</si>
  <si>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</si>
  <si>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</si>
  <si>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</si>
  <si>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</si>
  <si>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</si>
  <si>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</si>
  <si>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</si>
  <si>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</si>
  <si>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</si>
  <si>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</si>
  <si>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</si>
  <si>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</si>
  <si>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</si>
  <si>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</si>
  <si>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</si>
  <si>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</si>
  <si>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</si>
  <si>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</si>
  <si>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</si>
  <si>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</si>
  <si>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</si>
  <si>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</si>
  <si>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</si>
  <si>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</si>
  <si>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</si>
  <si>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</si>
  <si>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</si>
  <si>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</si>
  <si>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</si>
  <si>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</si>
  <si>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</si>
  <si>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</si>
  <si>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</si>
  <si>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</si>
  <si>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</si>
  <si>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</si>
  <si>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</si>
  <si>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</si>
  <si>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</si>
  <si>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</si>
  <si>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</si>
  <si>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</si>
  <si>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</si>
  <si>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</si>
  <si>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</si>
  <si>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</si>
  <si>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</si>
  <si>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</si>
  <si>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</si>
  <si>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</si>
  <si>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</si>
  <si>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</si>
  <si>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</si>
  <si>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</si>
  <si>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</si>
  <si>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</si>
  <si>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</si>
  <si>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</si>
  <si>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</si>
  <si>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</si>
  <si>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</si>
  <si>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</si>
  <si>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</si>
  <si>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</si>
  <si>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</si>
  <si>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</si>
  <si>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</si>
  <si>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</si>
  <si>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</si>
  <si>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</si>
  <si>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</si>
  <si>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</si>
  <si>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</si>
  <si>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</si>
  <si>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</si>
  <si>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</si>
  <si>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</si>
  <si>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</si>
  <si>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</si>
  <si>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</si>
  <si>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</si>
  <si>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</si>
  <si>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</si>
  <si>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</si>
  <si>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</si>
  <si>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</si>
  <si>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</si>
  <si>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</si>
  <si>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</si>
  <si>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</si>
  <si>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</si>
  <si>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</si>
  <si>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</si>
  <si>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</si>
  <si>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</si>
  <si>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</si>
  <si>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</si>
  <si>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</si>
  <si>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</si>
  <si>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</si>
  <si>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</si>
  <si>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</si>
  <si>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</si>
  <si>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</si>
  <si>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</si>
  <si>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</si>
  <si>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</si>
  <si>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</si>
  <si>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</si>
  <si>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</si>
  <si>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</si>
  <si>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</si>
  <si>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</si>
  <si>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</si>
  <si>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</si>
  <si>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</si>
  <si>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</si>
  <si>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</si>
  <si>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</si>
  <si>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</si>
  <si>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</si>
  <si>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</si>
  <si>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</si>
  <si>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</si>
  <si>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</si>
  <si>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</si>
  <si>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</si>
  <si>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</si>
  <si>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</si>
  <si>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</si>
  <si>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</si>
  <si>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</si>
  <si>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</si>
  <si>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</si>
  <si>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</si>
  <si>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</si>
  <si>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</si>
  <si>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</si>
  <si>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</si>
  <si>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</si>
  <si>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</si>
  <si>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</si>
  <si>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</si>
  <si>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</si>
  <si>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</si>
  <si>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</si>
  <si>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</si>
  <si>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</si>
  <si>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</si>
  <si>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</si>
  <si>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</si>
  <si>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</si>
  <si>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</si>
  <si>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</si>
  <si>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</si>
  <si>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</si>
  <si>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</si>
  <si>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</si>
  <si>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</si>
  <si>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</si>
  <si>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</si>
  <si>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</si>
  <si>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</si>
  <si>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</si>
  <si>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</si>
  <si>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</si>
  <si>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</si>
  <si>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</si>
  <si>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</si>
  <si>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</si>
  <si>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</si>
  <si>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</si>
  <si>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</si>
  <si>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</si>
  <si>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</si>
  <si>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</si>
  <si>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</si>
  <si>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</si>
  <si>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</si>
  <si>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</si>
  <si>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</si>
  <si>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</si>
  <si>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</si>
  <si>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</si>
  <si>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</si>
  <si>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</si>
  <si>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</si>
  <si>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</si>
  <si>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</si>
  <si>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</si>
  <si>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</si>
  <si>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</si>
  <si>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</si>
  <si>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</si>
  <si>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</si>
  <si>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</si>
  <si>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</si>
  <si>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</si>
  <si>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</si>
  <si>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</si>
  <si>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</si>
  <si>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</si>
  <si>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</si>
  <si>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</si>
  <si>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</si>
  <si>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</si>
  <si>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</si>
  <si>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</si>
  <si>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</si>
  <si>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</si>
  <si>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</si>
  <si>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</si>
  <si>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</si>
  <si>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</si>
  <si>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</si>
  <si>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</si>
  <si>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</si>
  <si>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</si>
  <si>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</si>
  <si>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</si>
  <si>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</si>
  <si>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</si>
  <si>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</si>
  <si>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</si>
  <si>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</si>
  <si>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</si>
  <si>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</si>
  <si>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</si>
  <si>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</si>
  <si>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</si>
  <si>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</si>
  <si>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</si>
  <si>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</si>
  <si>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</si>
  <si>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</si>
  <si>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</si>
  <si>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</si>
  <si>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</si>
  <si>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</si>
  <si>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</si>
  <si>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</si>
  <si>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</si>
  <si>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</si>
  <si>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</si>
  <si>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</si>
  <si>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</si>
  <si>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</si>
  <si>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</si>
  <si>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</si>
  <si>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</si>
  <si>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</si>
  <si>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</si>
  <si>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</si>
  <si>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</si>
  <si>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</si>
  <si>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</si>
  <si>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</si>
  <si>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</si>
  <si>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</si>
  <si>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</si>
  <si>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</si>
  <si>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</si>
  <si>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</si>
  <si>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</si>
  <si>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</si>
  <si>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</si>
  <si>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</si>
  <si>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</si>
  <si>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</si>
  <si>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</si>
  <si>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</si>
  <si>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</si>
  <si>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</si>
  <si>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</si>
  <si>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</si>
  <si>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</si>
  <si>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</si>
  <si>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</si>
  <si>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</si>
  <si>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</si>
  <si>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</si>
  <si>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</si>
  <si>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</si>
  <si>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</si>
  <si>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</si>
  <si>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</si>
  <si>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</si>
  <si>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</si>
  <si>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</si>
  <si>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</si>
  <si>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</si>
  <si>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</si>
  <si>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</si>
  <si>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</si>
  <si>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</si>
  <si>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</si>
  <si>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</si>
  <si>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</si>
  <si>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</si>
  <si>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</si>
  <si>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</si>
  <si>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</si>
  <si>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</si>
  <si>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</si>
  <si>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</si>
  <si>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</si>
  <si>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</si>
  <si>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</si>
  <si>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</si>
  <si>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</si>
  <si>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</si>
  <si>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</si>
  <si>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</si>
  <si>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</si>
  <si>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</si>
  <si>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</si>
  <si>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</si>
  <si>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</si>
  <si>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</si>
  <si>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</si>
  <si>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</si>
  <si>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</si>
  <si>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</si>
  <si>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</si>
  <si>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</si>
  <si>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</si>
  <si>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</si>
  <si>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</si>
  <si>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</si>
  <si>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</si>
  <si>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</si>
  <si>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</si>
  <si>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</si>
  <si>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</si>
  <si>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</si>
  <si>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</si>
  <si>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</si>
  <si>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</si>
  <si>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</si>
  <si>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</si>
  <si>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</si>
  <si>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</si>
  <si>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</si>
  <si>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</si>
  <si>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</si>
  <si>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</si>
  <si>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</si>
  <si>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</si>
  <si>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</si>
  <si>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</si>
  <si>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</si>
  <si>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</si>
  <si>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</si>
  <si>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</si>
  <si>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</si>
  <si>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</si>
  <si>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</si>
  <si>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</si>
  <si>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</si>
  <si>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</si>
  <si>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</si>
  <si>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</si>
  <si>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</si>
  <si>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</si>
  <si>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</si>
  <si>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</si>
  <si>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</si>
  <si>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</si>
  <si>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</si>
  <si>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</si>
  <si>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</si>
  <si>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</si>
  <si>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</si>
  <si>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</si>
  <si>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</si>
  <si>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</si>
  <si>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</si>
  <si>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</si>
  <si>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</si>
  <si>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</si>
  <si>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</si>
  <si>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</si>
  <si>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</si>
  <si>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</si>
  <si>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</si>
  <si>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</si>
  <si>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</si>
  <si>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</si>
  <si>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</si>
  <si>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</si>
  <si>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</si>
  <si>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</si>
  <si>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</si>
  <si>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</si>
  <si>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</si>
  <si>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</si>
  <si>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</si>
  <si>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</si>
  <si>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</si>
  <si>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</si>
  <si>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</si>
  <si>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</si>
  <si>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</si>
  <si>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</si>
  <si>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</si>
  <si>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</si>
  <si>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</si>
  <si>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</si>
  <si>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</si>
  <si>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</si>
  <si>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</si>
  <si>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</si>
  <si>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</si>
  <si>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</si>
  <si>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</si>
  <si>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</si>
  <si>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</si>
  <si>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</si>
  <si>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</si>
  <si>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</si>
  <si>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</si>
  <si>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</si>
  <si>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</si>
  <si>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</si>
  <si>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</si>
  <si>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</si>
  <si>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</si>
  <si>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</si>
  <si>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</si>
  <si>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</si>
  <si>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</si>
  <si>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</si>
  <si>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</si>
  <si>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</si>
  <si>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</si>
  <si>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</si>
  <si>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</si>
  <si>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</si>
  <si>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</si>
  <si>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</si>
  <si>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</si>
  <si>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</si>
  <si>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</si>
  <si>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</si>
  <si>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</si>
  <si>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</si>
  <si>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</si>
  <si>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</si>
  <si>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</si>
  <si>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</si>
  <si>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</si>
  <si>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</si>
  <si>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</si>
  <si>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</si>
  <si>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</si>
  <si>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</si>
  <si>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</si>
  <si>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</si>
  <si>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</si>
  <si>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</si>
  <si>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</si>
  <si>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</si>
  <si>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</si>
  <si>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</si>
  <si>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</si>
  <si>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</si>
  <si>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</si>
  <si>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</si>
  <si>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</si>
  <si>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</si>
  <si>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</si>
  <si>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</si>
  <si>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</si>
  <si>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</si>
  <si>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</si>
  <si>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</si>
  <si>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</si>
  <si>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</si>
  <si>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</si>
  <si>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</si>
  <si>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</si>
  <si>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</si>
  <si>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</si>
  <si>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</si>
  <si>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</si>
  <si>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</si>
  <si>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</si>
  <si>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</si>
  <si>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</si>
  <si>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</si>
  <si>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</si>
  <si>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</si>
  <si>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</si>
  <si>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</si>
  <si>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</si>
  <si>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</si>
  <si>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</si>
  <si>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</si>
  <si>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</si>
  <si>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</si>
  <si>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</si>
  <si>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</si>
  <si>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</si>
  <si>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</si>
  <si>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</si>
  <si>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</si>
  <si>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</si>
  <si>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</si>
  <si>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</si>
  <si>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</si>
  <si>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</si>
  <si>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</si>
  <si>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</si>
  <si>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</si>
  <si>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</si>
  <si>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</si>
  <si>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</si>
  <si>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</si>
  <si>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</si>
  <si>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</si>
  <si>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</si>
  <si>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</si>
  <si>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</si>
  <si>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</si>
  <si>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</si>
  <si>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</si>
  <si>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</si>
  <si>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</si>
  <si>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</si>
  <si>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</si>
  <si>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</si>
  <si>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</si>
  <si>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</si>
  <si>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</si>
  <si>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</si>
  <si>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</si>
  <si>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</si>
  <si>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</si>
  <si>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</si>
  <si>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</si>
  <si>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</si>
  <si>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</si>
  <si>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</si>
  <si>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</si>
  <si>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</si>
  <si>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</si>
  <si>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</si>
  <si>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</si>
  <si>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</si>
  <si>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</si>
  <si>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</si>
  <si>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</si>
  <si>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</si>
  <si>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</si>
  <si>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</si>
  <si>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</si>
  <si>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</si>
  <si>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</si>
  <si>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</si>
  <si>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</si>
  <si>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</si>
  <si>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</si>
  <si>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</si>
  <si>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</si>
  <si>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</si>
  <si>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</si>
  <si>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</si>
  <si>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</si>
  <si>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</si>
  <si>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</si>
  <si>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</si>
  <si>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</si>
  <si>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</si>
  <si>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</si>
  <si>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</si>
  <si>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</si>
  <si>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</si>
  <si>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</si>
  <si>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</si>
  <si>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</si>
  <si>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</si>
  <si>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</si>
  <si>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</si>
  <si>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</si>
  <si>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</si>
  <si>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</si>
  <si>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</si>
  <si>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</si>
  <si>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</si>
  <si>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</si>
  <si>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</si>
  <si>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</si>
  <si>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</si>
  <si>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</si>
  <si>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</si>
  <si>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</si>
  <si>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</si>
  <si>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</si>
  <si>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</si>
  <si>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</si>
  <si>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</si>
  <si>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</si>
  <si>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</si>
  <si>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</si>
  <si>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</si>
  <si>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</si>
  <si>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</si>
  <si>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</si>
  <si>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</si>
  <si>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</si>
  <si>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</si>
  <si>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</si>
  <si>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</si>
  <si>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</si>
  <si>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</si>
  <si>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</si>
  <si>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</si>
  <si>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</si>
  <si>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</si>
  <si>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</si>
  <si>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</si>
  <si>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</si>
  <si>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</si>
  <si>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</si>
  <si>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</si>
  <si>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</si>
  <si>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</si>
  <si>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</si>
  <si>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</si>
  <si>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</si>
  <si>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</si>
  <si>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</si>
  <si>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</si>
  <si>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</si>
  <si>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</si>
  <si>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</si>
  <si>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</si>
  <si>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</si>
  <si>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</si>
  <si>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</si>
  <si>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</si>
  <si>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</si>
  <si>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</si>
  <si>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</si>
  <si>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</si>
  <si>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</si>
  <si>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</si>
  <si>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</si>
  <si>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</si>
  <si>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</si>
  <si>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</si>
  <si>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</si>
  <si>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</si>
  <si>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</si>
  <si>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</si>
  <si>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</si>
  <si>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</si>
  <si>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</si>
  <si>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</si>
  <si>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</si>
  <si>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</si>
  <si>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</si>
  <si>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</si>
  <si>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</si>
  <si>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</si>
  <si>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</si>
  <si>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</si>
  <si>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</si>
  <si>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</si>
  <si>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</si>
  <si>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</si>
  <si>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</si>
  <si>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</si>
  <si>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</si>
  <si>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</si>
  <si>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</si>
  <si>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</si>
  <si>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</si>
  <si>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</si>
  <si>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</si>
  <si>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</si>
  <si>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</si>
  <si>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</si>
  <si>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</si>
  <si>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</si>
  <si>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</si>
  <si>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</si>
  <si>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</si>
  <si>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</si>
  <si>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</si>
  <si>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</si>
  <si>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</si>
  <si>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</si>
  <si>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</si>
  <si>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</si>
  <si>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</si>
  <si>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</si>
  <si>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</si>
  <si>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</si>
  <si>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</si>
  <si>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</si>
  <si>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</si>
  <si>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</si>
  <si>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</si>
  <si>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</si>
  <si>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</si>
  <si>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</si>
  <si>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</si>
  <si>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</si>
  <si>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</si>
  <si>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</si>
  <si>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</si>
  <si>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</si>
  <si>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</si>
  <si>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</si>
  <si>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</si>
  <si>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</si>
  <si>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</si>
  <si>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</si>
  <si>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</si>
  <si>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</si>
  <si>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</si>
  <si>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</si>
  <si>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</si>
  <si>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</si>
  <si>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</si>
  <si>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</si>
  <si>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</si>
  <si>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</si>
  <si>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</si>
  <si>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</si>
  <si>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</si>
  <si>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</si>
  <si>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</si>
  <si>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</si>
  <si>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</si>
  <si>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</si>
  <si>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</si>
  <si>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</si>
  <si>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</si>
  <si>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</si>
  <si>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</si>
  <si>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</si>
  <si>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</si>
  <si>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</si>
  <si>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</si>
  <si>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</si>
  <si>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</si>
  <si>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</si>
  <si>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</si>
  <si>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</si>
  <si>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</si>
  <si>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</si>
  <si>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</si>
  <si>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</si>
  <si>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</si>
  <si>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</si>
  <si>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</si>
  <si>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</si>
  <si>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</si>
  <si>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</si>
  <si>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</si>
  <si>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</si>
  <si>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</si>
  <si>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</si>
  <si>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</si>
  <si>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</si>
  <si>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</si>
  <si>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</si>
  <si>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</si>
  <si>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</si>
  <si>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</si>
  <si>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</si>
  <si>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</si>
  <si>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</si>
  <si>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</si>
  <si>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</si>
  <si>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</si>
  <si>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</si>
  <si>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</si>
  <si>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</si>
  <si>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</si>
  <si>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</si>
  <si>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</si>
  <si>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</si>
  <si>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</si>
  <si>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</si>
  <si>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</si>
  <si>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</si>
  <si>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</si>
  <si>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</si>
  <si>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</si>
  <si>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</si>
  <si>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</si>
  <si>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</si>
  <si>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</si>
  <si>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</si>
  <si>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</si>
  <si>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</si>
  <si>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</si>
  <si>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</si>
  <si>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</si>
  <si>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</si>
  <si>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</si>
  <si>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</si>
  <si>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</si>
  <si>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</si>
  <si>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</si>
  <si>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</si>
  <si>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</si>
  <si>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</si>
  <si>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</si>
  <si>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</si>
  <si>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</si>
  <si>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</si>
  <si>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</si>
  <si>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</si>
  <si>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</si>
  <si>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</si>
  <si>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</si>
  <si>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</si>
  <si>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</si>
  <si>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</si>
  <si>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</si>
  <si>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</si>
  <si>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</si>
  <si>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</si>
  <si>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</si>
  <si>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</si>
  <si>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</si>
  <si>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</si>
  <si>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</si>
  <si>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</si>
  <si>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</si>
  <si>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</si>
  <si>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</si>
  <si>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</si>
  <si>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</si>
  <si>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</si>
  <si>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</si>
  <si>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</si>
  <si>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</si>
  <si>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</si>
  <si>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</si>
  <si>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</si>
  <si>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</si>
  <si>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</si>
  <si>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</si>
  <si>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</si>
  <si>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</si>
  <si>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</si>
  <si>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</si>
  <si>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</si>
  <si>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</si>
  <si>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</si>
  <si>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</si>
  <si>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</si>
  <si>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</si>
  <si>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</si>
  <si>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</si>
  <si>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</si>
  <si>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</si>
  <si>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</si>
  <si>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</si>
  <si>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</si>
  <si>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</si>
  <si>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</si>
  <si>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</si>
  <si>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</si>
  <si>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</si>
  <si>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</si>
  <si>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</si>
  <si>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</si>
  <si>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</si>
  <si>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</si>
  <si>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</si>
  <si>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</si>
  <si>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</si>
  <si>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</si>
  <si>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</si>
  <si>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</si>
  <si>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</si>
  <si>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</si>
  <si>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</si>
  <si>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</si>
  <si>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</si>
  <si>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</si>
  <si>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</si>
  <si>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</si>
  <si>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</si>
  <si>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</si>
  <si>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</si>
  <si>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</si>
  <si>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</si>
  <si>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</si>
  <si>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</si>
  <si>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</si>
  <si>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</si>
  <si>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</si>
  <si>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</si>
  <si>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</si>
  <si>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</si>
  <si>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</si>
  <si>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</si>
  <si>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</si>
  <si>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</si>
  <si>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</si>
  <si>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</si>
  <si>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</si>
  <si>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</si>
  <si>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</si>
  <si>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</si>
  <si>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</si>
  <si>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</si>
  <si>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</si>
  <si>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</si>
  <si>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</si>
  <si>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</si>
  <si>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</si>
  <si>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</si>
  <si>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</si>
  <si>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</si>
  <si>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</si>
  <si>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</si>
  <si>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</si>
  <si>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</si>
  <si>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</si>
  <si>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</si>
  <si>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</si>
  <si>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</si>
  <si>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</si>
  <si>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</si>
  <si>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</si>
  <si>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</si>
  <si>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</si>
  <si>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</si>
  <si>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</si>
  <si>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</si>
  <si>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</si>
  <si>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</si>
  <si>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</si>
  <si>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</si>
  <si>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</si>
  <si>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</si>
  <si>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</si>
  <si>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</si>
  <si>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</si>
  <si>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</si>
  <si>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</si>
  <si>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</si>
  <si>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</si>
  <si>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</si>
  <si>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</si>
  <si>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</si>
  <si>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</si>
  <si>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</si>
  <si>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</si>
  <si>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</si>
  <si>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</si>
  <si>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</si>
  <si>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</si>
  <si>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</si>
  <si>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</si>
  <si>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</si>
  <si>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</si>
  <si>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</si>
  <si>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</si>
  <si>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</si>
  <si>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</si>
  <si>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</si>
  <si>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</si>
  <si>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</si>
  <si>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</si>
  <si>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</si>
  <si>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</si>
  <si>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</si>
  <si>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</si>
  <si>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</si>
  <si>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</si>
  <si>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</si>
  <si>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</si>
  <si>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</si>
  <si>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</si>
  <si>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</si>
  <si>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</si>
  <si>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</si>
  <si>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</si>
  <si>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</si>
  <si>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</si>
  <si>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</si>
  <si>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</si>
  <si>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</si>
  <si>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</si>
  <si>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</si>
  <si>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</si>
  <si>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</si>
  <si>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</si>
  <si>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</si>
  <si>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</si>
  <si>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</si>
  <si>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</si>
  <si>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</si>
  <si>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</si>
  <si>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</si>
  <si>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</si>
  <si>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</si>
  <si>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</si>
  <si>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</si>
  <si>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</si>
  <si>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</si>
  <si>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</si>
  <si>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</si>
  <si>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</si>
  <si>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</si>
  <si>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</si>
  <si>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</si>
  <si>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</si>
  <si>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</si>
  <si>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</si>
  <si>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</si>
  <si>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</si>
  <si>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</si>
  <si>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</si>
  <si>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</si>
  <si>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</si>
  <si>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</si>
  <si>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</si>
  <si>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</si>
  <si>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</si>
  <si>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</si>
  <si>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</si>
  <si>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</si>
  <si>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</si>
  <si>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</si>
  <si>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</si>
  <si>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</si>
  <si>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</si>
  <si>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</si>
  <si>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</si>
  <si>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</si>
  <si>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</si>
  <si>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</si>
  <si>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</si>
  <si>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</si>
  <si>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</si>
  <si>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</si>
  <si>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</si>
  <si>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</si>
  <si>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</si>
  <si>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</si>
  <si>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</si>
  <si>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</si>
  <si>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</si>
  <si>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</si>
  <si>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</si>
  <si>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</si>
  <si>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</si>
  <si>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</si>
  <si>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</si>
  <si>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</si>
  <si>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</si>
  <si>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</si>
  <si>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</si>
  <si>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</si>
  <si>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</si>
  <si>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</si>
  <si>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</si>
  <si>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</si>
  <si>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</si>
  <si>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</si>
  <si>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</si>
  <si>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</si>
  <si>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</si>
  <si>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</si>
  <si>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</si>
  <si>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</si>
  <si>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</si>
  <si>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</si>
  <si>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</si>
  <si>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</si>
  <si>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</si>
  <si>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</si>
  <si>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</si>
  <si>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</si>
  <si>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</si>
  <si>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</si>
  <si>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</si>
  <si>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</si>
  <si>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</si>
  <si>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</si>
  <si>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</si>
  <si>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</si>
  <si>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</si>
  <si>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</si>
  <si>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</si>
  <si>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</si>
  <si>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</si>
  <si>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</si>
  <si>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</si>
  <si>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</si>
  <si>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</si>
  <si>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</si>
  <si>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</si>
  <si>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</si>
  <si>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</si>
  <si>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</si>
  <si>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</si>
  <si>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</si>
  <si>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</si>
  <si>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</si>
  <si>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</si>
  <si>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</si>
  <si>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</si>
  <si>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</si>
  <si>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</si>
  <si>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</si>
  <si>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</si>
  <si>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</si>
  <si>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</si>
  <si>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</si>
  <si>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</si>
  <si>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</si>
  <si>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</si>
  <si>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</si>
  <si>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</si>
  <si>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</si>
  <si>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</si>
  <si>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</si>
  <si>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</si>
  <si>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</si>
  <si>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</si>
  <si>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</si>
  <si>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</si>
  <si>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</si>
  <si>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</si>
  <si>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</si>
  <si>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</si>
  <si>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</si>
  <si>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</si>
  <si>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</si>
  <si>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</si>
  <si>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</si>
  <si>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</si>
  <si>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</si>
  <si>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</si>
  <si>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</si>
  <si>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</si>
  <si>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</si>
  <si>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</si>
  <si>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</si>
  <si>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</si>
  <si>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</si>
  <si>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</si>
  <si>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</si>
  <si>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</si>
  <si>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</si>
  <si>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</si>
  <si>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</si>
  <si>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</si>
  <si>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</si>
  <si>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</si>
  <si>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</si>
  <si>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</si>
  <si>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</si>
  <si>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</si>
  <si>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</si>
  <si>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</si>
  <si>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</si>
  <si>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</si>
  <si>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</si>
  <si>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</si>
  <si>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</si>
  <si>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</si>
  <si>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</si>
  <si>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</si>
  <si>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</si>
  <si>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</si>
  <si>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</si>
  <si>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</si>
  <si>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</si>
  <si>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</si>
  <si>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</si>
  <si>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</si>
  <si>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</si>
  <si>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</si>
  <si>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</si>
  <si>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</si>
  <si>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</si>
  <si>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</si>
  <si>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</si>
  <si>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</si>
  <si>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</si>
  <si>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</si>
  <si>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</si>
  <si>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</si>
  <si>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</si>
  <si>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</si>
  <si>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</si>
  <si>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</si>
  <si>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</si>
  <si>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</si>
  <si>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</si>
  <si>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</si>
  <si>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</si>
  <si>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</si>
  <si>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</si>
  <si>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</si>
  <si>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</si>
  <si>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</si>
  <si>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</si>
  <si>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</si>
  <si>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</si>
  <si>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</si>
  <si>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</si>
  <si>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</si>
  <si>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</si>
  <si>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</si>
  <si>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</si>
  <si>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</si>
  <si>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</si>
  <si>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</si>
  <si>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</si>
  <si>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</si>
  <si>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</si>
  <si>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</si>
  <si>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</si>
  <si>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</si>
  <si>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</si>
  <si>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</si>
  <si>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</si>
  <si>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</si>
  <si>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</si>
  <si>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</si>
  <si>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</si>
  <si>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</si>
  <si>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</si>
  <si>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</si>
  <si>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</si>
  <si>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</si>
  <si>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</si>
  <si>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</si>
  <si>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</si>
  <si>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</si>
  <si>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</si>
  <si>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</si>
  <si>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</si>
  <si>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</si>
  <si>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</si>
  <si>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</si>
  <si>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</si>
  <si>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</si>
  <si>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</si>
  <si>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</si>
  <si>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</si>
  <si>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</si>
  <si>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</si>
  <si>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</si>
  <si>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</si>
  <si>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</si>
  <si>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</si>
  <si>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</si>
  <si>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</si>
  <si>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</si>
  <si>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</si>
  <si>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</si>
  <si>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</si>
  <si>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</si>
  <si>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</si>
  <si>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</si>
  <si>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</si>
  <si>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</si>
  <si>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</si>
  <si>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</si>
  <si>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</si>
  <si>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</si>
  <si>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</si>
  <si>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</si>
  <si>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</si>
  <si>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</si>
  <si>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</si>
  <si>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</si>
  <si>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</si>
  <si>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</si>
  <si>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</si>
  <si>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</si>
  <si>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</si>
  <si>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</si>
  <si>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</si>
  <si>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</si>
  <si>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</si>
  <si>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</si>
  <si>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</si>
  <si>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</si>
  <si>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</si>
  <si>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</si>
  <si>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</si>
  <si>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</si>
  <si>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</si>
  <si>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</si>
  <si>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</si>
  <si>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</si>
  <si>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</si>
  <si>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</si>
  <si>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</si>
  <si>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</si>
  <si>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</si>
  <si>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</si>
  <si>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</si>
  <si>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</si>
  <si>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</si>
  <si>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</si>
  <si>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</si>
  <si>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</si>
  <si>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</si>
  <si>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</si>
  <si>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</si>
  <si>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</si>
  <si>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</si>
  <si>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</si>
  <si>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</si>
  <si>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</si>
  <si>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</si>
  <si>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</si>
  <si>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</si>
  <si>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</si>
  <si>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</si>
  <si>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</si>
  <si>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</si>
  <si>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</si>
  <si>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</si>
  <si>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</si>
  <si>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</si>
  <si>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</si>
  <si>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</si>
  <si>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</si>
  <si>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</si>
  <si>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</si>
  <si>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</si>
  <si>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</si>
  <si>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</si>
  <si>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</si>
  <si>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</si>
  <si>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</si>
  <si>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</si>
  <si>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</si>
  <si>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</si>
  <si>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</si>
  <si>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</si>
  <si>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</si>
  <si>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</si>
  <si>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</si>
  <si>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</si>
  <si>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</si>
  <si>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</si>
  <si>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</si>
  <si>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</si>
  <si>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</si>
  <si>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</si>
  <si>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</si>
  <si>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</si>
  <si>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</si>
  <si>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</si>
  <si>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</si>
  <si>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</si>
  <si>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</si>
  <si>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</si>
  <si>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</si>
  <si>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</si>
  <si>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</si>
  <si>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</si>
  <si>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</si>
  <si>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</si>
  <si>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</si>
  <si>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</si>
  <si>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</si>
  <si>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</si>
  <si>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</si>
  <si>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</si>
  <si>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</si>
  <si>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</si>
  <si>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</si>
  <si>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</si>
  <si>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</si>
  <si>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</si>
  <si>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</si>
  <si>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</si>
  <si>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</si>
  <si>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</si>
  <si>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</si>
  <si>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</si>
  <si>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</si>
  <si>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</si>
  <si>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</si>
  <si>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</si>
  <si>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</si>
  <si>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</si>
  <si>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</si>
  <si>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</si>
  <si>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</si>
  <si>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</si>
  <si>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</si>
  <si>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</si>
  <si>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</si>
  <si>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</si>
  <si>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</si>
  <si>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</si>
  <si>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</si>
  <si>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</si>
  <si>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</si>
  <si>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</si>
  <si>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</si>
  <si>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</si>
  <si>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</si>
  <si>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</si>
  <si>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</si>
  <si>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</si>
  <si>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</si>
  <si>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</si>
  <si>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</si>
  <si>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</si>
  <si>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</si>
  <si>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</si>
  <si>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</si>
  <si>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</si>
  <si>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</si>
  <si>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</si>
  <si>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</si>
  <si>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</si>
  <si>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</si>
  <si>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</si>
  <si>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</si>
  <si>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</si>
  <si>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</si>
  <si>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</si>
  <si>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</si>
  <si>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</si>
  <si>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</si>
  <si>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</si>
  <si>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</si>
  <si>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</si>
  <si>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</si>
  <si>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</si>
  <si>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</si>
  <si>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</si>
  <si>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</si>
  <si>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</si>
  <si>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</si>
  <si>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</si>
  <si>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</si>
  <si>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</si>
  <si>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</si>
  <si>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</si>
  <si>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</si>
  <si>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</si>
  <si>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</si>
  <si>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</si>
  <si>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</si>
  <si>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</si>
  <si>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</si>
  <si>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</si>
  <si>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</si>
  <si>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</si>
  <si>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</si>
  <si>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</si>
  <si>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</si>
  <si>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</si>
  <si>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</si>
  <si>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</si>
  <si>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</si>
  <si>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</si>
  <si>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</si>
  <si>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</si>
  <si>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</si>
  <si>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</si>
  <si>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</si>
  <si>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</si>
  <si>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</si>
  <si>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</si>
  <si>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</si>
  <si>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</si>
  <si>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</si>
  <si>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</si>
  <si>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</si>
  <si>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</si>
  <si>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</si>
  <si>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</si>
  <si>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</si>
  <si>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</si>
  <si>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</si>
  <si>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</si>
  <si>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</si>
  <si>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</si>
  <si>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</si>
  <si>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</si>
  <si>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</si>
  <si>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</si>
  <si>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</si>
  <si>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</si>
  <si>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</si>
  <si>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</si>
  <si>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</si>
  <si>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</si>
  <si>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</si>
  <si>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</si>
  <si>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</si>
  <si>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</si>
  <si>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</si>
  <si>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</si>
  <si>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</si>
  <si>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</si>
  <si>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</si>
  <si>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</si>
  <si>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</si>
  <si>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</si>
  <si>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</si>
  <si>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</si>
  <si>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</si>
  <si>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</si>
  <si>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</si>
  <si>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</si>
  <si>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</si>
  <si>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</si>
  <si>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</si>
  <si>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</si>
  <si>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</si>
  <si>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</si>
  <si>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</si>
  <si>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</si>
  <si>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</si>
  <si>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</si>
  <si>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</si>
  <si>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</si>
  <si>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</si>
  <si>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</si>
  <si>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</si>
  <si>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</si>
  <si>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</si>
  <si>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</si>
  <si>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</si>
  <si>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</si>
  <si>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</si>
  <si>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</si>
  <si>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</si>
  <si>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</si>
  <si>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</si>
  <si>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</si>
  <si>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</si>
  <si>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</si>
  <si>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</si>
  <si>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</si>
  <si>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</si>
  <si>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</si>
  <si>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</si>
  <si>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</si>
  <si>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</si>
  <si>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</si>
  <si>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</si>
  <si>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</si>
  <si>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</si>
  <si>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</si>
  <si>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</si>
  <si>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</si>
  <si>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</si>
  <si>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</si>
  <si>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</si>
  <si>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</si>
  <si>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</si>
  <si>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</si>
  <si>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</si>
  <si>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</si>
  <si>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</si>
  <si>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</si>
  <si>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</si>
  <si>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</si>
  <si>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</si>
  <si>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</si>
  <si>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</si>
  <si>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</si>
  <si>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</si>
  <si>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</si>
  <si>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</si>
  <si>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</si>
  <si>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</si>
  <si>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</si>
  <si>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</si>
  <si>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</si>
  <si>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</si>
  <si>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</si>
  <si>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</si>
  <si>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</si>
  <si>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</si>
  <si>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</si>
  <si>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</si>
  <si>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</si>
  <si>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</si>
  <si>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</si>
  <si>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</si>
  <si>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</si>
  <si>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</si>
  <si>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</si>
  <si>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</si>
  <si>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</si>
  <si>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</si>
  <si>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</si>
  <si>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</si>
  <si>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</si>
  <si>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</si>
  <si>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</si>
  <si>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</si>
  <si>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</si>
  <si>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</si>
  <si>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</si>
  <si>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</si>
  <si>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</si>
  <si>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</si>
  <si>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</si>
  <si>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</si>
  <si>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</si>
  <si>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</si>
  <si>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</si>
  <si>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</si>
  <si>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</si>
  <si>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</si>
  <si>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</si>
  <si>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</si>
  <si>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</si>
  <si>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</si>
  <si>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</si>
  <si>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</si>
  <si>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</si>
  <si>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</si>
  <si>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</si>
  <si>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</si>
  <si>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</si>
  <si>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</si>
  <si>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</si>
  <si>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</si>
  <si>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</si>
  <si>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</si>
  <si>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</si>
  <si>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</si>
  <si>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</si>
  <si>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</si>
  <si>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</si>
  <si>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</si>
  <si>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</si>
  <si>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</si>
  <si>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</si>
  <si>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</si>
  <si>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</si>
  <si>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</si>
  <si>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</si>
  <si>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</si>
  <si>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</si>
  <si>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</si>
  <si>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</si>
  <si>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</si>
  <si>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</si>
  <si>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</si>
  <si>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</si>
  <si>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</si>
  <si>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</si>
  <si>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</si>
  <si>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</si>
  <si>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</si>
  <si>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</si>
  <si>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</si>
  <si>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</si>
  <si>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</si>
  <si>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</si>
  <si>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</si>
  <si>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</si>
  <si>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</si>
  <si>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</si>
  <si>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</si>
  <si>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</si>
  <si>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</si>
  <si>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</si>
  <si>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</si>
  <si>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</si>
  <si>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</si>
  <si>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</si>
  <si>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</si>
  <si>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</si>
  <si>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</si>
  <si>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</si>
  <si>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</si>
  <si>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</si>
  <si>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</si>
  <si>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</si>
  <si>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</si>
  <si>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</si>
  <si>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</si>
  <si>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</si>
  <si>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</si>
  <si>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</si>
  <si>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</si>
  <si>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</si>
  <si>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</si>
  <si>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</si>
  <si>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</si>
  <si>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</si>
  <si>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</si>
  <si>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</si>
  <si>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</si>
  <si>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</si>
  <si>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</si>
  <si>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</si>
  <si>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</si>
  <si>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</si>
  <si>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</si>
  <si>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</si>
  <si>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</si>
  <si>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</si>
  <si>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</si>
  <si>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</si>
  <si>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</si>
  <si>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</si>
  <si>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</si>
  <si>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</si>
  <si>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</si>
  <si>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</si>
  <si>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</si>
  <si>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</si>
  <si>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</si>
  <si>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</si>
  <si>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</si>
  <si>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</si>
  <si>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</si>
  <si>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</si>
  <si>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</si>
  <si>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</si>
  <si>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</si>
  <si>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</si>
  <si>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</si>
  <si>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</si>
  <si>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</si>
  <si>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</si>
  <si>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</si>
  <si>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</si>
  <si>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</si>
  <si>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</si>
  <si>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</si>
  <si>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</si>
  <si>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</si>
  <si>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</si>
  <si>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</si>
  <si>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</si>
  <si>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</si>
  <si>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</si>
  <si>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</si>
  <si>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</si>
  <si>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</si>
  <si>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</si>
  <si>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</si>
  <si>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</si>
  <si>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</si>
  <si>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</si>
  <si>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</si>
  <si>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</si>
  <si>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</si>
  <si>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</si>
  <si>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</si>
  <si>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</si>
  <si>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</si>
  <si>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</si>
  <si>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</si>
  <si>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</si>
  <si>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</si>
  <si>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</si>
  <si>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</si>
  <si>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</si>
  <si>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</si>
  <si>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</si>
  <si>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</si>
  <si>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</si>
  <si>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</si>
  <si>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</si>
  <si>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</si>
  <si>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</si>
  <si>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</si>
  <si>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</si>
  <si>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</si>
  <si>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</si>
  <si>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</si>
  <si>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</si>
  <si>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</si>
  <si>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</si>
  <si>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</si>
  <si>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</si>
  <si>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</si>
  <si>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</si>
  <si>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</si>
  <si>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</si>
  <si>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</si>
  <si>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</si>
  <si>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</si>
  <si>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</si>
  <si>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</si>
  <si>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</si>
  <si>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</si>
  <si>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</si>
  <si>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</si>
  <si>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</si>
  <si>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</si>
  <si>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</si>
  <si>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</si>
  <si>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</si>
  <si>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</si>
  <si>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</si>
  <si>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</si>
  <si>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</si>
  <si>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</si>
  <si>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</si>
  <si>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</si>
  <si>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</si>
  <si>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</si>
  <si>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</si>
  <si>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</si>
  <si>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</si>
  <si>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</si>
  <si>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</si>
  <si>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</si>
  <si>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</si>
  <si>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</si>
  <si>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</si>
  <si>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</si>
  <si>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</si>
  <si>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</si>
  <si>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</si>
  <si>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</si>
  <si>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</si>
  <si>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</si>
  <si>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</si>
  <si>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</si>
  <si>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</si>
  <si>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</si>
  <si>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</si>
  <si>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</si>
  <si>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</si>
  <si>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</si>
  <si>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</si>
  <si>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</si>
  <si>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</si>
  <si>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</si>
  <si>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</si>
  <si>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</si>
  <si>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</si>
  <si>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</si>
  <si>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</si>
  <si>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</si>
  <si>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</si>
  <si>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</si>
  <si>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</si>
  <si>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</si>
  <si>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</si>
  <si>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</si>
  <si>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</si>
  <si>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</si>
  <si>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</si>
  <si>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</si>
  <si>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</si>
  <si>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</si>
  <si>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</si>
  <si>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</si>
  <si>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</si>
  <si>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</si>
  <si>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</si>
  <si>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</si>
  <si>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</si>
  <si>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</si>
  <si>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</si>
  <si>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</si>
  <si>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</si>
  <si>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</si>
  <si>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</si>
  <si>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</si>
  <si>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</si>
  <si>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</si>
  <si>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</si>
  <si>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</si>
  <si>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</si>
  <si>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</si>
  <si>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</si>
  <si>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</si>
  <si>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</si>
  <si>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</si>
  <si>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</si>
  <si>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</si>
  <si>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</si>
  <si>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</si>
  <si>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</si>
  <si>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</si>
  <si>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</si>
  <si>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</si>
  <si>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</si>
  <si>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</si>
  <si>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</si>
  <si>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</si>
  <si>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</si>
  <si>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</si>
  <si>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</si>
  <si>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</si>
  <si>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</si>
  <si>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</si>
  <si>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</si>
  <si>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</si>
  <si>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</si>
  <si>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</si>
  <si>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</si>
  <si>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</si>
  <si>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</si>
  <si>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</si>
  <si>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</si>
  <si>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</si>
  <si>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</si>
  <si>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</si>
  <si>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</si>
  <si>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</si>
  <si>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</si>
  <si>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</si>
  <si>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</si>
  <si>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</si>
  <si>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</si>
  <si>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</si>
  <si>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</si>
  <si>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</si>
  <si>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</si>
  <si>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</si>
  <si>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</si>
  <si>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</si>
  <si>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</si>
  <si>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</si>
  <si>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</si>
  <si>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</si>
  <si>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</si>
  <si>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</si>
  <si>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</si>
  <si>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</si>
  <si>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</si>
  <si>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</si>
  <si>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</si>
  <si>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</si>
  <si>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</si>
  <si>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</si>
  <si>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</si>
  <si>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</si>
  <si>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</si>
  <si>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</si>
  <si>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</si>
  <si>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</si>
  <si>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</si>
  <si>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</si>
  <si>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</si>
  <si>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</si>
  <si>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</si>
  <si>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</si>
  <si>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</si>
  <si>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</si>
  <si>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</si>
  <si>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</si>
  <si>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</si>
  <si>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</si>
  <si>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</si>
  <si>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</si>
  <si>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</si>
  <si>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</si>
  <si>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</si>
  <si>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</si>
  <si>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</si>
  <si>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</si>
  <si>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</si>
  <si>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</si>
  <si>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</si>
  <si>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</si>
  <si>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</si>
  <si>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</si>
  <si>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</si>
  <si>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</si>
  <si>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</si>
  <si>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</si>
  <si>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</si>
  <si>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</si>
  <si>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</si>
  <si>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</si>
  <si>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</si>
  <si>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</si>
  <si>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</si>
  <si>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</si>
  <si>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</si>
  <si>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</si>
  <si>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</si>
  <si>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</si>
  <si>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</si>
  <si>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</si>
  <si>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</si>
  <si>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</si>
  <si>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</si>
  <si>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</si>
  <si>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</si>
  <si>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</si>
  <si>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</si>
  <si>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</si>
  <si>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</si>
  <si>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</si>
  <si>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</si>
  <si>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</si>
  <si>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</si>
  <si>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</si>
  <si>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</si>
  <si>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</si>
  <si>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</si>
  <si>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</si>
  <si>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</si>
  <si>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</si>
  <si>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</si>
  <si>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</si>
  <si>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</si>
  <si>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</si>
  <si>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</si>
  <si>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</si>
  <si>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</si>
  <si>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</si>
  <si>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</si>
  <si>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</si>
  <si>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</si>
  <si>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</si>
  <si>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</si>
  <si>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</si>
  <si>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</si>
  <si>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</si>
  <si>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</si>
  <si>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</si>
  <si>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</si>
  <si>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</si>
  <si>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</si>
  <si>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</si>
  <si>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</si>
  <si>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</si>
  <si>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</si>
  <si>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</si>
  <si>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</si>
  <si>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</si>
  <si>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</si>
  <si>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</si>
  <si>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</si>
  <si>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</si>
  <si>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</si>
  <si>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</si>
  <si>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</si>
  <si>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</si>
  <si>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</si>
  <si>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</si>
  <si>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</si>
  <si>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</si>
  <si>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</si>
  <si>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</si>
  <si>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</si>
  <si>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</si>
  <si>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</si>
  <si>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</si>
  <si>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</si>
  <si>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</si>
  <si>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</si>
  <si>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</si>
  <si>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</si>
  <si>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</si>
  <si>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</si>
  <si>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</si>
  <si>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</si>
  <si>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</si>
  <si>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</si>
  <si>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</si>
  <si>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</si>
  <si>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</si>
  <si>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</si>
  <si>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</si>
  <si>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</si>
  <si>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</si>
  <si>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</si>
  <si>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</si>
  <si>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</si>
  <si>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</si>
  <si>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</si>
  <si>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</si>
  <si>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</si>
  <si>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</si>
  <si>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</si>
  <si>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</si>
  <si>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</si>
  <si>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</si>
  <si>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</si>
  <si>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</si>
  <si>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</si>
  <si>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</si>
  <si>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</si>
  <si>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</si>
  <si>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</si>
  <si>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</si>
  <si>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</si>
  <si>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</si>
  <si>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</si>
  <si>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</si>
  <si>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</si>
  <si>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</si>
  <si>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</si>
  <si>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</si>
  <si>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</si>
  <si>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</si>
  <si>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</si>
  <si>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</si>
  <si>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</si>
  <si>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</si>
  <si>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</si>
  <si>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</si>
  <si>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</si>
  <si>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</si>
  <si>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</si>
  <si>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</si>
  <si>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</si>
  <si>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</si>
  <si>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</si>
  <si>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</si>
  <si>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</si>
  <si>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</si>
  <si>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</si>
  <si>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</si>
  <si>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</si>
  <si>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</si>
  <si>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</si>
  <si>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</si>
  <si>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</si>
  <si>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</si>
  <si>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</si>
  <si>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</si>
  <si>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</si>
  <si>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</si>
  <si>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</si>
  <si>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</si>
  <si>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</si>
  <si>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</si>
  <si>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</si>
  <si>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</si>
  <si>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</si>
  <si>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</si>
  <si>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</si>
  <si>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</si>
  <si>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</si>
  <si>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</si>
  <si>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</si>
  <si>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</si>
  <si>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</si>
  <si>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</si>
  <si>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</si>
  <si>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</si>
  <si>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</si>
  <si>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</si>
  <si>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</si>
  <si>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</si>
  <si>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</si>
  <si>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</si>
  <si>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</si>
  <si>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</si>
  <si>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</si>
  <si>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</si>
  <si>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</si>
  <si>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</si>
  <si>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</si>
  <si>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</si>
  <si>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</si>
  <si>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</si>
  <si>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</si>
  <si>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</si>
  <si>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</si>
  <si>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</si>
  <si>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</si>
  <si>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</si>
  <si>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</si>
  <si>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</si>
  <si>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</si>
  <si>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</si>
  <si>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</si>
  <si>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</si>
  <si>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</si>
  <si>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</si>
  <si>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</si>
  <si>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</si>
  <si>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</si>
  <si>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</si>
  <si>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</si>
  <si>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</si>
  <si>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</si>
  <si>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</si>
  <si>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</si>
  <si>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</si>
  <si>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</si>
  <si>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</si>
  <si>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</si>
  <si>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</si>
  <si>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</si>
  <si>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</si>
  <si>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</si>
  <si>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</si>
  <si>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</si>
  <si>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</si>
  <si>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</si>
  <si>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</si>
  <si>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</si>
  <si>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</si>
  <si>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</si>
  <si>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</si>
  <si>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</si>
  <si>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</si>
  <si>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</si>
  <si>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</si>
  <si>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</si>
  <si>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</si>
  <si>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</si>
  <si>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</si>
  <si>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</si>
  <si>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</si>
  <si>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</si>
  <si>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</si>
  <si>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</si>
  <si>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</si>
  <si>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</si>
  <si>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</si>
  <si>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</si>
  <si>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</si>
  <si>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</si>
  <si>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</si>
  <si>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</si>
  <si>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</si>
  <si>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</si>
  <si>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</si>
  <si>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</si>
  <si>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</si>
  <si>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</si>
  <si>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</si>
  <si>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</si>
  <si>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</si>
  <si>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</si>
  <si>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</si>
  <si>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</si>
  <si>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</si>
  <si>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</si>
  <si>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</si>
  <si>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</si>
  <si>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</si>
  <si>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</si>
  <si>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</si>
  <si>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</si>
  <si>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</si>
  <si>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</si>
  <si>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</si>
  <si>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</si>
  <si>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</si>
  <si>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</si>
  <si>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</si>
  <si>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</si>
  <si>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</si>
  <si>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</si>
  <si>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</si>
  <si>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</si>
  <si>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</si>
  <si>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</si>
  <si>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</si>
  <si>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</si>
  <si>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</si>
  <si>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</si>
  <si>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</si>
  <si>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</si>
  <si>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</si>
  <si>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</si>
  <si>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</si>
  <si>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</si>
  <si>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</si>
  <si>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</si>
  <si>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</si>
  <si>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</si>
  <si>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</si>
  <si>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</si>
  <si>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</si>
  <si>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</si>
  <si>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</si>
  <si>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</si>
  <si>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</si>
  <si>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</si>
  <si>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</si>
  <si>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</si>
  <si>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</si>
  <si>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</si>
  <si>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</si>
  <si>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</si>
  <si>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</si>
  <si>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</si>
  <si>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</si>
  <si>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</si>
  <si>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</si>
  <si>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</si>
  <si>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</si>
  <si>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</si>
  <si>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</si>
  <si>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</si>
  <si>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</si>
  <si>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</si>
  <si>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</si>
  <si>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</si>
  <si>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</si>
  <si>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</si>
  <si>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</si>
  <si>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</si>
  <si>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</si>
  <si>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</si>
  <si>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</si>
  <si>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</si>
  <si>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</si>
  <si>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</si>
  <si>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</si>
  <si>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</si>
  <si>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</si>
  <si>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</si>
  <si>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</si>
  <si>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</si>
  <si>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</si>
  <si>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</si>
  <si>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</si>
  <si>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</si>
  <si>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</si>
  <si>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</si>
  <si>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</si>
  <si>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</si>
  <si>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</si>
  <si>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</si>
  <si>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</si>
  <si>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</si>
  <si>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</si>
  <si>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</si>
  <si>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</si>
  <si>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</si>
  <si>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</si>
  <si>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</si>
  <si>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</si>
  <si>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</si>
  <si>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</si>
  <si>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</si>
  <si>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</si>
  <si>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</si>
  <si>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</si>
  <si>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</si>
  <si>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</si>
  <si>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</si>
  <si>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</si>
  <si>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</si>
  <si>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</si>
  <si>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</si>
  <si>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</si>
  <si>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</si>
  <si>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</si>
  <si>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</si>
  <si>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</si>
  <si>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</si>
  <si>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</si>
  <si>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</si>
  <si>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</si>
  <si>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</si>
  <si>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</si>
  <si>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</si>
  <si>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</si>
  <si>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</si>
  <si>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</si>
  <si>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</si>
  <si>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</si>
  <si>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</si>
  <si>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</si>
  <si>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</si>
  <si>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</si>
  <si>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</si>
  <si>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</si>
  <si>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</si>
  <si>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</si>
  <si>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</si>
  <si>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</si>
  <si>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</si>
  <si>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</si>
  <si>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</si>
  <si>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</si>
  <si>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</si>
  <si>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</si>
  <si>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</si>
  <si>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</si>
  <si>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</si>
  <si>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</si>
  <si>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</si>
  <si>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</si>
  <si>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</si>
  <si>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</si>
  <si>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</si>
  <si>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</si>
  <si>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</si>
  <si>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</si>
  <si>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</si>
  <si>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</si>
  <si>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</si>
  <si>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</si>
  <si>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</si>
  <si>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</si>
  <si>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</si>
  <si>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</si>
  <si>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</si>
  <si>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</si>
  <si>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</si>
  <si>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</si>
  <si>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</si>
  <si>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</si>
  <si>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</si>
  <si>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</si>
  <si>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</si>
  <si>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</si>
  <si>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</si>
  <si>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</si>
  <si>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</si>
  <si>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</si>
  <si>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</si>
  <si>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</si>
  <si>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</si>
  <si>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</si>
  <si>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</si>
  <si>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</si>
  <si>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</si>
  <si>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</si>
  <si>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</si>
  <si>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</si>
  <si>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</si>
  <si>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</si>
  <si>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</si>
  <si>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</si>
  <si>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</si>
  <si>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</si>
  <si>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</si>
  <si>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</si>
  <si>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</si>
  <si>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</si>
  <si>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</si>
  <si>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</si>
  <si>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</si>
  <si>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</si>
  <si>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</si>
  <si>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</si>
  <si>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</si>
  <si>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</si>
  <si>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</si>
  <si>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</si>
  <si>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</si>
  <si>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</si>
  <si>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</si>
  <si>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</si>
  <si>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</si>
  <si>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</si>
  <si>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</si>
  <si>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</si>
  <si>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</si>
  <si>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</si>
  <si>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</si>
  <si>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</si>
  <si>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</si>
  <si>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</si>
  <si>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</si>
  <si>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</si>
  <si>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</si>
  <si>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</si>
  <si>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</si>
  <si>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</si>
  <si>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</si>
  <si>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</si>
  <si>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</si>
  <si>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</si>
  <si>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</si>
  <si>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</si>
  <si>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</si>
  <si>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</si>
  <si>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</si>
  <si>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</si>
  <si>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</si>
  <si>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</si>
  <si>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</si>
  <si>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</si>
  <si>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</si>
  <si>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</si>
  <si>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</si>
  <si>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</si>
  <si>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</si>
  <si>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</si>
  <si>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</si>
  <si>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</si>
  <si>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</si>
  <si>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</si>
  <si>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</si>
  <si>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</si>
  <si>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</si>
  <si>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</si>
  <si>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</si>
  <si>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</si>
  <si>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</si>
  <si>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</si>
  <si>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</si>
  <si>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</si>
  <si>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</si>
  <si>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</si>
  <si>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</si>
  <si>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</si>
  <si>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</si>
  <si>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</si>
  <si>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</si>
  <si>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</si>
  <si>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</si>
  <si>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</si>
  <si>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</si>
  <si>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</si>
  <si>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</si>
  <si>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</si>
  <si>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</si>
  <si>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</si>
  <si>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</si>
  <si>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</si>
  <si>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</si>
  <si>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</si>
  <si>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</si>
  <si>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</si>
  <si>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</si>
  <si>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</si>
  <si>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</si>
  <si>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</si>
  <si>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</si>
  <si>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</si>
  <si>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</si>
  <si>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</si>
  <si>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</si>
  <si>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</si>
  <si>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</si>
  <si>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</si>
  <si>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</si>
  <si>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</si>
  <si>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</si>
  <si>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</si>
  <si>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</si>
  <si>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</si>
  <si>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</si>
  <si>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</si>
  <si>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</si>
  <si>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</si>
  <si>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</si>
  <si>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</si>
  <si>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</si>
  <si>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</si>
  <si>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</si>
  <si>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</si>
  <si>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</si>
  <si>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</si>
  <si>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</si>
  <si>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</si>
  <si>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</si>
  <si>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</si>
  <si>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</si>
  <si>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</si>
  <si>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</si>
  <si>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</si>
  <si>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</si>
  <si>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</si>
  <si>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</si>
  <si>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</si>
  <si>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</si>
  <si>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</si>
  <si>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</si>
  <si>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</si>
  <si>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</si>
  <si>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</si>
  <si>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</si>
  <si>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</si>
  <si>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</si>
  <si>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</si>
  <si>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</si>
  <si>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</si>
  <si>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</si>
  <si>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</si>
  <si>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</si>
  <si>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</si>
  <si>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</si>
  <si>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</si>
  <si>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</si>
  <si>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</si>
  <si>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</si>
  <si>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</si>
  <si>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</si>
  <si>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</si>
  <si>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</si>
  <si>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</si>
  <si>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</si>
  <si>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</si>
  <si>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</si>
  <si>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</si>
  <si>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</si>
  <si>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</si>
  <si>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</si>
  <si>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</si>
  <si>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</si>
  <si>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</si>
  <si>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</si>
  <si>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</si>
  <si>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</si>
  <si>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</si>
  <si>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</si>
  <si>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</si>
  <si>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</si>
  <si>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</si>
  <si>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</si>
  <si>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</si>
  <si>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</si>
  <si>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</si>
  <si>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</si>
  <si>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</si>
  <si>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</si>
  <si>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</si>
  <si>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</si>
  <si>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</si>
  <si>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</si>
  <si>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</si>
  <si>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</si>
  <si>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</si>
  <si>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</si>
  <si>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</si>
  <si>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</si>
  <si>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</si>
  <si>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</si>
  <si>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</si>
  <si>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</si>
  <si>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</si>
  <si>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</si>
  <si>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</si>
  <si>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</si>
  <si>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</si>
  <si>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</si>
  <si>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</si>
  <si>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</si>
  <si>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</si>
  <si>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</si>
  <si>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</si>
  <si>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</si>
  <si>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</si>
  <si>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</si>
  <si>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</si>
  <si>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</si>
  <si>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</si>
  <si>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</si>
  <si>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</si>
  <si>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</si>
  <si>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</si>
  <si>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</si>
  <si>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</si>
  <si>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</si>
  <si>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</si>
  <si>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</si>
  <si>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</si>
  <si>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</si>
  <si>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</si>
  <si>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</si>
  <si>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</si>
  <si>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</si>
  <si>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</si>
  <si>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</si>
  <si>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</si>
  <si>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</si>
  <si>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</si>
  <si>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</si>
  <si>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</si>
  <si>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</si>
  <si>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</si>
  <si>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</si>
  <si>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</si>
  <si>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</si>
  <si>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</si>
  <si>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</si>
  <si>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</si>
  <si>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</si>
  <si>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</si>
  <si>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</si>
  <si>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</si>
  <si>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</si>
  <si>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</si>
  <si>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</si>
  <si>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</si>
  <si>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</si>
  <si>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</si>
  <si>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</si>
  <si>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</si>
  <si>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</si>
  <si>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</si>
  <si>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</si>
  <si>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</si>
  <si>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</si>
  <si>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</si>
  <si>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</si>
  <si>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</si>
  <si>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</si>
  <si>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</si>
  <si>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</si>
  <si>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</si>
  <si>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</si>
  <si>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</si>
  <si>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</si>
  <si>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</si>
  <si>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</si>
  <si>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</si>
  <si>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</si>
  <si>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</si>
  <si>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</si>
  <si>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</si>
  <si>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</si>
  <si>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</si>
  <si>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</si>
  <si>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</si>
  <si>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</si>
  <si>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</si>
  <si>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</si>
  <si>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</si>
  <si>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</si>
  <si>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</si>
  <si>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</si>
  <si>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</si>
  <si>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</si>
  <si>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</si>
  <si>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</si>
  <si>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</si>
  <si>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</si>
  <si>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</si>
  <si>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</si>
  <si>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</si>
  <si>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</si>
  <si>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</si>
  <si>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</si>
  <si>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</si>
  <si>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</si>
  <si>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</si>
  <si>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</si>
  <si>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</si>
  <si>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</si>
  <si>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</si>
  <si>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</si>
  <si>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</si>
  <si>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</si>
  <si>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</si>
  <si>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</si>
  <si>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</si>
  <si>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</si>
  <si>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</si>
  <si>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</si>
  <si>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</si>
  <si>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</si>
  <si>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</si>
  <si>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</si>
  <si>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</si>
  <si>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</si>
  <si>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</si>
  <si>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</si>
  <si>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</si>
  <si>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</si>
  <si>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</si>
  <si>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</si>
  <si>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</si>
  <si>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</si>
  <si>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</si>
  <si>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</si>
  <si>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</si>
  <si>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</si>
  <si>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</si>
  <si>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</si>
  <si>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</si>
  <si>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</si>
  <si>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</si>
  <si>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</si>
  <si>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</si>
  <si>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</si>
  <si>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</si>
  <si>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</si>
  <si>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</si>
  <si>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</si>
  <si>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</si>
  <si>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</si>
  <si>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</si>
  <si>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</si>
  <si>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</si>
  <si>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</si>
  <si>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</si>
  <si>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</si>
  <si>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</si>
  <si>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</si>
  <si>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</si>
  <si>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</si>
  <si>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</si>
  <si>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</si>
  <si>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</si>
  <si>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</si>
  <si>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</si>
  <si>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</si>
  <si>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</si>
  <si>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</si>
  <si>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</si>
  <si>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</si>
  <si>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</si>
  <si>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</si>
  <si>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</si>
  <si>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</si>
  <si>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</si>
  <si>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</si>
  <si>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</si>
  <si>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</si>
  <si>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</si>
  <si>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</si>
  <si>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</si>
  <si>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</si>
  <si>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</si>
  <si>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</si>
  <si>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</si>
  <si>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</si>
  <si>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</si>
  <si>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</si>
  <si>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</si>
  <si>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</si>
  <si>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</si>
  <si>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</si>
  <si>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</si>
  <si>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</si>
  <si>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</si>
  <si>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</si>
  <si>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</si>
  <si>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</si>
  <si>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</si>
  <si>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</si>
  <si>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</si>
  <si>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</si>
  <si>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</si>
  <si>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</si>
  <si>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</si>
  <si>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</si>
  <si>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</si>
  <si>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</si>
  <si>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</si>
  <si>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</si>
  <si>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</si>
  <si>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</si>
  <si>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</si>
  <si>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</si>
  <si>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</si>
  <si>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</si>
  <si>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</si>
  <si>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</si>
  <si>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</si>
  <si>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</si>
  <si>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</si>
  <si>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</si>
  <si>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</si>
  <si>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</si>
  <si>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</si>
  <si>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</si>
  <si>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</si>
  <si>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</si>
  <si>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</si>
  <si>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</si>
  <si>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</si>
  <si>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</si>
  <si>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</si>
  <si>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</si>
  <si>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</si>
  <si>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</si>
  <si>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</si>
  <si>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</si>
  <si>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</si>
  <si>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</si>
  <si>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</si>
  <si>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</si>
  <si>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</si>
  <si>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</si>
  <si>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</si>
  <si>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</si>
  <si>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</si>
  <si>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</si>
  <si>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</si>
  <si>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</si>
  <si>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</si>
  <si>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</si>
  <si>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</si>
  <si>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</si>
  <si>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</si>
  <si>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</si>
  <si>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</si>
  <si>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</si>
  <si>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</si>
  <si>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</si>
  <si>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</si>
  <si>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</si>
  <si>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</si>
  <si>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</si>
  <si>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</si>
  <si>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</si>
  <si>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</si>
  <si>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</si>
  <si>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</si>
  <si>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</si>
  <si>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</si>
  <si>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</si>
  <si>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</si>
  <si>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</si>
  <si>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</si>
  <si>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</si>
  <si>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</si>
  <si>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</si>
  <si>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</si>
  <si>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</si>
  <si>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</si>
  <si>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</si>
  <si>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</si>
  <si>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</si>
  <si>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</si>
  <si>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</si>
  <si>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</si>
  <si>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</si>
  <si>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</si>
  <si>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</si>
  <si>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</si>
  <si>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</si>
  <si>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</si>
  <si>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</si>
  <si>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</si>
  <si>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</si>
  <si>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</si>
  <si>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</si>
  <si>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</si>
  <si>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</si>
  <si>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</si>
  <si>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</si>
  <si>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</si>
  <si>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</si>
  <si>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</si>
  <si>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</si>
  <si>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</si>
  <si>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</si>
  <si>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</si>
  <si>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</si>
  <si>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</si>
  <si>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</si>
  <si>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</si>
  <si>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</si>
  <si>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</si>
  <si>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</si>
  <si>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</si>
  <si>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</si>
  <si>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</si>
  <si>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</si>
  <si>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</si>
  <si>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</si>
  <si>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</si>
  <si>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</si>
  <si>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</si>
  <si>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</si>
  <si>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</si>
  <si>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</si>
  <si>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</si>
  <si>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</si>
  <si>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</si>
  <si>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</si>
  <si>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</si>
  <si>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</si>
  <si>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</si>
  <si>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</si>
  <si>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</si>
  <si>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</si>
  <si>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</si>
  <si>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</si>
  <si>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</si>
  <si>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</si>
  <si>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</si>
  <si>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</si>
  <si>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</si>
  <si>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</si>
  <si>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</si>
  <si>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</si>
  <si>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</si>
  <si>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</si>
  <si>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</si>
  <si>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</si>
  <si>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</si>
  <si>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</si>
  <si>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</si>
  <si>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</si>
  <si>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</si>
  <si>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</si>
  <si>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</si>
  <si>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</si>
  <si>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</si>
  <si>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</si>
  <si>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</si>
  <si>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</si>
  <si>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</si>
  <si>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</si>
  <si>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</si>
  <si>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</si>
  <si>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</si>
  <si>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</si>
  <si>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</si>
  <si>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</si>
  <si>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</si>
  <si>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</si>
  <si>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</si>
  <si>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</si>
  <si>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</si>
  <si>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</si>
  <si>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</si>
  <si>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</si>
  <si>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</si>
  <si>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</si>
  <si>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</si>
  <si>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</si>
  <si>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</si>
  <si>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</si>
  <si>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</si>
  <si>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</si>
  <si>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</si>
  <si>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</si>
  <si>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</si>
  <si>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</si>
  <si>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</si>
  <si>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</si>
  <si>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</si>
  <si>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</si>
  <si>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</si>
  <si>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</si>
  <si>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</si>
  <si>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</si>
  <si>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</si>
  <si>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</si>
  <si>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</si>
  <si>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</si>
  <si>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</si>
  <si>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</si>
  <si>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</si>
  <si>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</si>
  <si>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</si>
  <si>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</si>
  <si>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</si>
  <si>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</si>
  <si>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</si>
  <si>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</si>
  <si>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</si>
  <si>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</si>
  <si>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</si>
  <si>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</si>
  <si>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</si>
  <si>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</si>
  <si>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</si>
  <si>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</si>
  <si>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</si>
  <si>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</si>
  <si>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</si>
  <si>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</si>
  <si>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</si>
  <si>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</si>
  <si>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</si>
  <si>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</si>
  <si>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</si>
  <si>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</si>
  <si>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</si>
  <si>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</si>
  <si>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</si>
  <si>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</si>
  <si>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</si>
  <si>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</si>
  <si>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</si>
  <si>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</si>
  <si>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</si>
  <si>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</si>
  <si>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</si>
  <si>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</si>
  <si>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</si>
  <si>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</si>
  <si>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</si>
  <si>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</si>
  <si>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</si>
  <si>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</si>
  <si>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</si>
  <si>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</si>
  <si>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</si>
  <si>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</si>
  <si>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</si>
  <si>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</si>
  <si>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</si>
  <si>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</si>
  <si>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</si>
  <si>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</si>
  <si>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</si>
  <si>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</si>
  <si>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</si>
  <si>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</si>
  <si>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</si>
  <si>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</si>
  <si>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</si>
  <si>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</si>
  <si>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</si>
  <si>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</si>
  <si>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</si>
  <si>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</si>
  <si>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</si>
  <si>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</si>
  <si>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</si>
  <si>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</si>
  <si>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</si>
  <si>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</si>
  <si>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</si>
  <si>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</si>
  <si>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</si>
  <si>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</si>
  <si>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</si>
  <si>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</si>
  <si>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</si>
  <si>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</si>
  <si>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</si>
  <si>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</si>
  <si>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</si>
  <si>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</si>
  <si>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</si>
  <si>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</si>
  <si>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</si>
  <si>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</si>
  <si>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</si>
  <si>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</si>
  <si>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</si>
  <si>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</si>
  <si>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</si>
  <si>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</si>
  <si>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</si>
  <si>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</si>
  <si>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</si>
  <si>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</si>
  <si>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</si>
  <si>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</si>
  <si>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</si>
  <si>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</si>
  <si>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</si>
  <si>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</si>
  <si>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</si>
  <si>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</si>
  <si>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</si>
  <si>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</si>
  <si>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</si>
  <si>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</si>
  <si>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</si>
  <si>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</si>
  <si>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</si>
  <si>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</si>
  <si>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</si>
  <si>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</si>
  <si>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</si>
  <si>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</si>
  <si>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</si>
  <si>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</si>
  <si>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</si>
  <si>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</si>
  <si>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</si>
  <si>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</si>
  <si>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</si>
  <si>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</si>
  <si>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</si>
  <si>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</si>
  <si>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</si>
  <si>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</si>
  <si>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</si>
  <si>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</si>
  <si>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</si>
  <si>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</si>
  <si>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</si>
  <si>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</si>
  <si>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</si>
  <si>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</si>
  <si>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</si>
  <si>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</si>
  <si>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</si>
  <si>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</si>
  <si>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</si>
  <si>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</si>
  <si>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</si>
  <si>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</si>
  <si>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</si>
  <si>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</si>
  <si>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</si>
  <si>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</si>
  <si>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</si>
  <si>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</si>
  <si>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</si>
  <si>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</si>
  <si>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</si>
  <si>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</si>
  <si>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</si>
  <si>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</si>
  <si>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</si>
  <si>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</si>
  <si>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</si>
  <si>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</si>
  <si>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</si>
  <si>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</si>
  <si>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</si>
  <si>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</si>
  <si>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</si>
  <si>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</si>
  <si>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</si>
  <si>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</si>
  <si>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</si>
  <si>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</si>
  <si>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</si>
  <si>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</si>
  <si>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</si>
  <si>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</si>
  <si>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</si>
  <si>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</si>
  <si>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</si>
  <si>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</si>
  <si>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</si>
  <si>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</si>
  <si>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</si>
  <si>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</si>
  <si>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</si>
  <si>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</si>
  <si>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</si>
  <si>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</si>
  <si>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</si>
  <si>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</si>
  <si>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</si>
  <si>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</si>
  <si>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</si>
  <si>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</si>
  <si>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</si>
  <si>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</si>
  <si>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</si>
  <si>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</si>
  <si>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</si>
  <si>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</si>
  <si>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</si>
  <si>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</si>
  <si>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</si>
  <si>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</si>
  <si>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</si>
  <si>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</si>
  <si>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</si>
  <si>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</si>
  <si>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</si>
  <si>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</si>
  <si>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</si>
  <si>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</si>
  <si>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</si>
  <si>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</si>
  <si>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</si>
  <si>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</si>
  <si>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</si>
  <si>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</si>
  <si>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</si>
  <si>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</si>
  <si>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</si>
  <si>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</si>
  <si>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</si>
  <si>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</si>
  <si>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</si>
  <si>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</si>
  <si>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</si>
  <si>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</si>
  <si>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</si>
  <si>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</si>
  <si>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</si>
  <si>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</si>
  <si>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</si>
  <si>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</si>
  <si>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</si>
  <si>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</si>
  <si>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</si>
  <si>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</si>
  <si>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</si>
  <si>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</si>
  <si>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</si>
  <si>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</si>
  <si>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</si>
  <si>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</si>
  <si>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</si>
  <si>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</si>
  <si>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</si>
  <si>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</si>
  <si>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</si>
  <si>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</si>
  <si>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</si>
  <si>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</si>
  <si>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</si>
  <si>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</si>
  <si>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</si>
  <si>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</si>
  <si>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</si>
  <si>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</si>
  <si>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</si>
  <si>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</si>
  <si>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</si>
  <si>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</si>
  <si>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</si>
  <si>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</si>
  <si>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</si>
  <si>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</si>
  <si>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</si>
  <si>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</si>
  <si>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</si>
  <si>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</si>
  <si>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</si>
  <si>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</si>
  <si>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</si>
  <si>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</si>
  <si>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</si>
  <si>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</si>
  <si>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</si>
  <si>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</si>
  <si>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</si>
  <si>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</si>
  <si>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</si>
  <si>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</si>
  <si>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</si>
  <si>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</si>
  <si>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</si>
  <si>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</si>
  <si>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</si>
  <si>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</si>
  <si>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</si>
  <si>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</si>
  <si>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</si>
  <si>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</si>
  <si>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</si>
  <si>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</si>
  <si>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</si>
  <si>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</si>
  <si>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</si>
  <si>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</si>
  <si>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</si>
  <si>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</si>
  <si>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</si>
  <si>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</si>
  <si>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</si>
  <si>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</si>
  <si>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</si>
  <si>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</si>
  <si>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</si>
  <si>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</si>
  <si>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</si>
  <si>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</si>
  <si>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</si>
  <si>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</si>
  <si>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</si>
  <si>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</si>
  <si>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</si>
  <si>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</si>
  <si>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</si>
  <si>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</si>
  <si>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</si>
  <si>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</si>
  <si>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</si>
  <si>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</si>
  <si>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</si>
  <si>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</si>
  <si>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</si>
  <si>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</si>
  <si>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</si>
  <si>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</si>
  <si>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</si>
  <si>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</si>
  <si>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</si>
  <si>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</si>
  <si>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</si>
  <si>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</si>
  <si>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</si>
  <si>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</si>
  <si>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</si>
  <si>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</si>
  <si>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</si>
  <si>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</si>
  <si>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</si>
  <si>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</si>
  <si>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</si>
  <si>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</si>
  <si>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</si>
  <si>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</si>
  <si>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</si>
  <si>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</si>
  <si>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</si>
  <si>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</si>
  <si>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</si>
  <si>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</si>
  <si>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</si>
  <si>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</si>
  <si>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</si>
  <si>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</si>
  <si>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</si>
  <si>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</si>
  <si>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</si>
  <si>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</si>
  <si>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</si>
  <si>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</si>
  <si>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</si>
  <si>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</si>
  <si>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</si>
  <si>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</si>
  <si>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</si>
  <si>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</si>
  <si>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</si>
  <si>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</si>
  <si>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</si>
  <si>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</si>
  <si>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</si>
  <si>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</si>
  <si>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</si>
  <si>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</si>
  <si>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</si>
  <si>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</si>
  <si>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</si>
  <si>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</si>
  <si>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</si>
  <si>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</si>
  <si>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</si>
  <si>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</si>
  <si>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</si>
  <si>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</si>
  <si>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</si>
  <si>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</si>
  <si>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</si>
  <si>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</si>
  <si>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</si>
  <si>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</si>
  <si>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</si>
  <si>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</si>
  <si>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</si>
  <si>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</si>
  <si>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</si>
  <si>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</si>
  <si>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</si>
  <si>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</si>
  <si>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</si>
  <si>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</si>
  <si>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</si>
  <si>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</si>
  <si>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</si>
  <si>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</si>
  <si>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</si>
  <si>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</si>
  <si>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</si>
  <si>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</si>
  <si>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</si>
  <si>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</si>
  <si>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</si>
  <si>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</si>
  <si>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</si>
  <si>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</si>
  <si>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</si>
  <si>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</si>
  <si>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</si>
  <si>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</si>
  <si>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</si>
  <si>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</si>
  <si>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</si>
  <si>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</si>
  <si>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</si>
  <si>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</si>
  <si>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</si>
  <si>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</si>
  <si>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</si>
  <si>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</si>
  <si>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</si>
  <si>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</si>
  <si>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</si>
  <si>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</si>
  <si>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</si>
  <si>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</si>
  <si>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</si>
  <si>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</si>
  <si>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</si>
  <si>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</si>
  <si>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</si>
  <si>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</si>
  <si>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</si>
  <si>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</si>
  <si>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</si>
  <si>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</si>
  <si>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</si>
  <si>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</si>
  <si>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</si>
  <si>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</si>
  <si>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</si>
  <si>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</si>
  <si>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</si>
  <si>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</si>
  <si>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</si>
  <si>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</si>
  <si>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</si>
  <si>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</si>
  <si>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</si>
  <si>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</si>
  <si>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</si>
  <si>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</si>
  <si>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</si>
  <si>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</si>
  <si>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</si>
  <si>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</si>
  <si>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</si>
  <si>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</si>
  <si>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</si>
  <si>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</si>
  <si>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</si>
  <si>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</si>
  <si>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</si>
  <si>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</si>
  <si>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</si>
  <si>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</si>
  <si>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</si>
  <si>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</si>
  <si>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</si>
  <si>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</si>
  <si>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</si>
  <si>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</si>
  <si>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</si>
  <si>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</si>
  <si>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</si>
  <si>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</si>
  <si>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</si>
  <si>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</si>
  <si>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</si>
  <si>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</si>
  <si>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</si>
  <si>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</si>
  <si>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</si>
  <si>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</si>
  <si>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</si>
  <si>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</si>
  <si>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</si>
  <si>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</si>
  <si>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</si>
  <si>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</si>
  <si>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</si>
  <si>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</si>
  <si>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</si>
  <si>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</si>
  <si>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</si>
  <si>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</si>
  <si>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</si>
  <si>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</si>
  <si>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</si>
  <si>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</si>
  <si>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</si>
  <si>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</si>
  <si>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</si>
  <si>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</si>
  <si>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</si>
  <si>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</si>
  <si>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</si>
  <si>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</si>
  <si>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</si>
  <si>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</si>
  <si>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</si>
  <si>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</si>
  <si>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</si>
  <si>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</si>
  <si>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</si>
  <si>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</si>
  <si>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</si>
  <si>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</si>
  <si>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</si>
  <si>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</si>
  <si>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</si>
  <si>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</si>
  <si>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</si>
  <si>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</si>
  <si>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</si>
  <si>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</si>
  <si>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</si>
  <si>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</si>
  <si>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</si>
  <si>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</si>
  <si>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</si>
  <si>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</si>
  <si>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</si>
  <si>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</si>
  <si>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</si>
  <si>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</si>
  <si>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</si>
  <si>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</si>
  <si>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</si>
  <si>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</si>
  <si>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</si>
  <si>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</si>
  <si>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</si>
  <si>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</si>
  <si>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</si>
  <si>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</si>
  <si>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</si>
  <si>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</si>
  <si>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</si>
  <si>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</si>
  <si>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</si>
  <si>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</si>
  <si>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</si>
  <si>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</si>
  <si>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</si>
  <si>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</si>
  <si>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</si>
  <si>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</si>
  <si>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</si>
  <si>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</si>
  <si>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</si>
  <si>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</si>
  <si>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</si>
  <si>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</si>
  <si>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</si>
  <si>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</si>
  <si>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</si>
  <si>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</si>
  <si>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</si>
  <si>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</si>
  <si>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</si>
  <si>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</si>
  <si>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</si>
  <si>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</si>
  <si>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</si>
  <si>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</si>
  <si>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</si>
  <si>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</si>
  <si>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</si>
  <si>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</si>
  <si>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</si>
  <si>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</si>
  <si>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</si>
  <si>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</si>
  <si>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</si>
  <si>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</si>
  <si>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</si>
  <si>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</si>
  <si>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</si>
  <si>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</si>
  <si>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</si>
  <si>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</si>
  <si>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</si>
  <si>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</si>
  <si>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</si>
  <si>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</si>
  <si>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</si>
  <si>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</si>
  <si>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</si>
  <si>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</si>
  <si>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</si>
  <si>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</si>
  <si>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</si>
  <si>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</si>
  <si>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</si>
  <si>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</si>
  <si>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</si>
  <si>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</si>
  <si>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</si>
  <si>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</si>
  <si>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</si>
  <si>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</si>
  <si>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</si>
  <si>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</si>
  <si>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</si>
  <si>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</si>
  <si>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</si>
  <si>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</si>
  <si>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</si>
  <si>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</si>
  <si>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</si>
  <si>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</si>
  <si>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</si>
  <si>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</si>
  <si>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</si>
  <si>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</si>
  <si>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</si>
  <si>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</si>
  <si>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</si>
  <si>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</si>
  <si>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</si>
  <si>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</si>
  <si>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</si>
  <si>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</si>
  <si>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</si>
  <si>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</si>
  <si>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</si>
  <si>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</si>
  <si>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</si>
  <si>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</si>
  <si>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</si>
  <si>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</si>
  <si>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</si>
  <si>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</si>
  <si>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</si>
  <si>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</si>
  <si>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</si>
  <si>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</si>
  <si>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</si>
  <si>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</si>
  <si>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</si>
  <si>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</si>
  <si>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</si>
  <si>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</si>
  <si>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</si>
  <si>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</si>
  <si>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</si>
  <si>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</si>
  <si>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</si>
  <si>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</si>
  <si>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</si>
  <si>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</si>
  <si>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</si>
  <si>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</si>
  <si>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</si>
  <si>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</si>
  <si>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</si>
  <si>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</si>
  <si>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</si>
  <si>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</si>
  <si>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</si>
  <si>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</si>
  <si>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</si>
  <si>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</si>
  <si>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</si>
  <si>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</si>
  <si>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</si>
  <si>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</si>
  <si>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</si>
  <si>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</si>
  <si>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</si>
  <si>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</si>
  <si>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</si>
  <si>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</si>
  <si>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</si>
  <si>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</si>
  <si>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</si>
  <si>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</si>
  <si>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</si>
  <si>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</si>
  <si>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</si>
  <si>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</si>
  <si>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</si>
  <si>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</si>
  <si>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</si>
  <si>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</si>
  <si>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</si>
  <si>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</si>
  <si>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</si>
  <si>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</si>
  <si>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</si>
  <si>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</si>
  <si>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</si>
  <si>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</si>
  <si>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</si>
  <si>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</si>
  <si>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</si>
  <si>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</si>
  <si>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</si>
  <si>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</si>
  <si>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</si>
  <si>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</si>
  <si>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</si>
  <si>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</si>
  <si>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</si>
  <si>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</si>
  <si>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</si>
  <si>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</si>
  <si>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</si>
  <si>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</si>
  <si>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</si>
  <si>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</si>
  <si>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</si>
  <si>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</si>
  <si>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</si>
  <si>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</si>
  <si>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</si>
  <si>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</si>
  <si>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</si>
  <si>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</si>
  <si>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</si>
  <si>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</si>
  <si>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</si>
  <si>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</si>
  <si>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</si>
  <si>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</si>
  <si>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</si>
  <si>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</si>
  <si>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</si>
  <si>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</si>
  <si>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</si>
  <si>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</si>
  <si>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</si>
  <si>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</si>
  <si>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</si>
  <si>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</si>
  <si>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</si>
  <si>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</si>
  <si>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</si>
  <si>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</si>
  <si>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</si>
  <si>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</si>
  <si>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</si>
  <si>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</si>
  <si>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</si>
  <si>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</si>
  <si>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</si>
  <si>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</si>
  <si>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</si>
  <si>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</si>
  <si>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</si>
  <si>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</si>
  <si>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</si>
  <si>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</si>
  <si>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</si>
  <si>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</si>
  <si>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</si>
  <si>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</si>
  <si>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</si>
  <si>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</si>
  <si>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</si>
  <si>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</si>
  <si>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</si>
  <si>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</si>
  <si>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</si>
  <si>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</si>
  <si>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</si>
  <si>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</si>
  <si>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</si>
  <si>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</si>
  <si>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</si>
  <si>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</si>
  <si>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</si>
  <si>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</si>
  <si>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</si>
  <si>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</si>
  <si>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</si>
  <si>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</si>
  <si>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</si>
  <si>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</si>
  <si>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</si>
  <si>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</si>
  <si>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</si>
  <si>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</si>
  <si>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</si>
  <si>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</si>
  <si>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</si>
  <si>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</si>
  <si>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</si>
  <si>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</si>
  <si>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</si>
  <si>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</si>
  <si>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</si>
  <si>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</si>
  <si>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</si>
  <si>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</si>
  <si>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</si>
  <si>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</si>
  <si>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</si>
  <si>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</si>
  <si>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</si>
  <si>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</si>
  <si>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</si>
  <si>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</si>
  <si>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</si>
  <si>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</si>
  <si>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</si>
  <si>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</si>
  <si>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</si>
  <si>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</si>
  <si>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</si>
  <si>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</si>
  <si>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</si>
  <si>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</si>
  <si>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</si>
  <si>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</si>
  <si>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</si>
  <si>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</si>
  <si>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</si>
  <si>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</si>
  <si>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</si>
  <si>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</si>
  <si>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</si>
  <si>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</si>
  <si>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</si>
  <si>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</si>
  <si>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</si>
  <si>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</si>
  <si>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</si>
  <si>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</si>
  <si>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</si>
  <si>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</si>
  <si>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</si>
  <si>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</si>
  <si>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</si>
  <si>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</si>
  <si>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</si>
  <si>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</si>
  <si>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</si>
  <si>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</si>
  <si>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</si>
  <si>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</si>
  <si>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</si>
  <si>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</si>
  <si>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</si>
  <si>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</si>
  <si>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</si>
  <si>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</si>
  <si>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</si>
  <si>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</si>
  <si>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</si>
  <si>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</si>
  <si>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</si>
  <si>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</si>
  <si>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</si>
  <si>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</si>
  <si>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</si>
  <si>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</si>
  <si>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</si>
  <si>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</si>
  <si>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</si>
  <si>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</si>
  <si>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</si>
  <si>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</si>
  <si>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</si>
  <si>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</si>
  <si>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</si>
  <si>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</si>
  <si>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</si>
  <si>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</si>
  <si>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</si>
  <si>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</si>
  <si>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</si>
  <si>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</si>
  <si>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</si>
  <si>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</si>
  <si>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</si>
  <si>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</si>
  <si>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</si>
  <si>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</si>
  <si>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</si>
  <si>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</si>
  <si>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</si>
  <si>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</si>
  <si>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</si>
  <si>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</si>
  <si>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</si>
  <si>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</si>
  <si>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</si>
  <si>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</si>
  <si>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</si>
  <si>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</si>
  <si>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</si>
  <si>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</si>
  <si>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</si>
  <si>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</si>
  <si>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</si>
  <si>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</si>
  <si>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</si>
  <si>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</si>
  <si>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</si>
  <si>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</si>
  <si>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</si>
  <si>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</si>
  <si>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</si>
  <si>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</si>
  <si>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</si>
  <si>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</si>
  <si>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</si>
  <si>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</si>
  <si>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</si>
  <si>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</si>
  <si>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</si>
  <si>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</si>
  <si>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</si>
  <si>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</si>
  <si>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</si>
  <si>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</si>
  <si>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</si>
  <si>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</si>
  <si>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</si>
  <si>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</si>
  <si>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</si>
  <si>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</si>
  <si>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</si>
  <si>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</si>
  <si>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</si>
  <si>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</si>
  <si>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</si>
  <si>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</si>
  <si>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</si>
  <si>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</si>
  <si>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</si>
  <si>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</si>
  <si>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</si>
  <si>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</si>
  <si>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</si>
  <si>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</si>
  <si>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</si>
  <si>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</si>
  <si>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</si>
  <si>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</si>
  <si>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</si>
  <si>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</si>
  <si>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</si>
  <si>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</si>
  <si>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</si>
  <si>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</si>
  <si>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</si>
  <si>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</si>
  <si>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</si>
  <si>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</si>
  <si>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</si>
  <si>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</si>
  <si>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</si>
  <si>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</si>
  <si>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</si>
  <si>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</si>
  <si>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</si>
  <si>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</si>
  <si>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</si>
  <si>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</si>
  <si>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</si>
  <si>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</si>
  <si>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</si>
  <si>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</si>
  <si>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</si>
  <si>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</si>
  <si>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</si>
  <si>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</si>
  <si>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</si>
  <si>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</si>
  <si>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</si>
  <si>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</si>
  <si>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</si>
  <si>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</si>
  <si>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</si>
  <si>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</si>
  <si>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</si>
  <si>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</si>
  <si>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</si>
  <si>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</si>
  <si>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</si>
  <si>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</si>
  <si>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</si>
  <si>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</si>
  <si>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</si>
  <si>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</si>
  <si>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</si>
  <si>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</si>
  <si>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</si>
  <si>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</si>
  <si>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</si>
  <si>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</si>
  <si>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</si>
  <si>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</si>
  <si>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</si>
  <si>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</si>
  <si>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</si>
  <si>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</si>
  <si>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</si>
  <si>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</si>
  <si>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</si>
  <si>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</si>
  <si>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</si>
  <si>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</si>
  <si>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</si>
  <si>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</si>
  <si>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</si>
  <si>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</si>
  <si>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</si>
  <si>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</si>
  <si>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</si>
  <si>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</si>
  <si>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</si>
  <si>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</si>
  <si>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</si>
  <si>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</si>
  <si>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</si>
  <si>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</si>
  <si>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</si>
  <si>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</si>
  <si>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</si>
  <si>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</si>
  <si>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</si>
  <si>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</si>
  <si>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</si>
  <si>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</si>
  <si>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</si>
  <si>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</si>
  <si>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</si>
  <si>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</si>
  <si>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</si>
  <si>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</si>
  <si>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</si>
  <si>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</si>
  <si>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</si>
  <si>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</si>
  <si>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</si>
  <si>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</si>
  <si>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</si>
  <si>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</si>
  <si>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</si>
  <si>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</si>
  <si>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</si>
  <si>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</si>
  <si>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</si>
  <si>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</si>
  <si>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</si>
  <si>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</si>
  <si>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</si>
  <si>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</si>
  <si>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</si>
  <si>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</si>
  <si>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</si>
  <si>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</si>
  <si>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</si>
  <si>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</si>
  <si>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</si>
  <si>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</si>
  <si>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</si>
  <si>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</si>
  <si>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</si>
  <si>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</si>
  <si>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</si>
  <si>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</si>
  <si>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</si>
  <si>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</si>
  <si>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</si>
  <si>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</si>
  <si>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</si>
  <si>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</si>
  <si>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</si>
  <si>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</si>
  <si>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</si>
  <si>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</si>
  <si>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</si>
  <si>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</si>
  <si>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</si>
  <si>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</si>
  <si>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</si>
  <si>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</si>
  <si>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</si>
  <si>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</si>
  <si>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</si>
  <si>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</si>
  <si>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</si>
  <si>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</si>
  <si>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</si>
  <si>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</si>
  <si>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</si>
  <si>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</si>
  <si>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</si>
  <si>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</si>
  <si>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</si>
  <si>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</si>
  <si>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</si>
  <si>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</si>
  <si>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</si>
  <si>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</si>
  <si>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</si>
  <si>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</si>
  <si>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</si>
  <si>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</si>
  <si>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</si>
  <si>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</si>
  <si>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</si>
  <si>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</si>
  <si>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</si>
  <si>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</si>
  <si>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</si>
  <si>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</si>
  <si>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</si>
  <si>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</si>
  <si>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</si>
  <si>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</si>
  <si>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</si>
  <si>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</si>
  <si>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</si>
  <si>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</si>
  <si>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</si>
  <si>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</si>
  <si>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</si>
  <si>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</si>
  <si>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</si>
  <si>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</si>
  <si>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</si>
  <si>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</si>
  <si>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</si>
  <si>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</si>
  <si>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</si>
  <si>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</si>
  <si>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</si>
  <si>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</si>
  <si>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</si>
  <si>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</si>
  <si>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</si>
  <si>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</si>
  <si>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</si>
  <si>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</si>
  <si>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</si>
  <si>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</si>
  <si>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</si>
  <si>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</si>
  <si>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</si>
  <si>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</si>
  <si>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</si>
  <si>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</si>
  <si>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</si>
  <si>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</si>
  <si>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</si>
  <si>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</si>
  <si>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</si>
  <si>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</si>
  <si>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</si>
  <si>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</si>
  <si>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</si>
  <si>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</si>
  <si>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</si>
  <si>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</si>
  <si>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</si>
  <si>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</si>
  <si>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</si>
  <si>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</si>
  <si>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</si>
  <si>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</si>
  <si>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</si>
  <si>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</si>
  <si>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</si>
  <si>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</si>
  <si>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</si>
  <si>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</si>
  <si>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</si>
  <si>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</si>
  <si>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</si>
  <si>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</si>
  <si>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</si>
  <si>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</si>
  <si>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</si>
  <si>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</si>
  <si>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</si>
  <si>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</si>
  <si>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</si>
  <si>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</si>
  <si>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</si>
  <si>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</si>
  <si>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</si>
  <si>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</si>
  <si>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</si>
  <si>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</si>
  <si>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</si>
  <si>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</si>
  <si>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</si>
  <si>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</si>
  <si>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</si>
  <si>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</si>
  <si>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</si>
  <si>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</si>
  <si>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</si>
  <si>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</si>
  <si>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</si>
  <si>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</si>
  <si>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</si>
  <si>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</si>
  <si>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</si>
  <si>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</si>
  <si>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</si>
  <si>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</si>
  <si>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</si>
  <si>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</si>
  <si>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</si>
  <si>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</si>
  <si>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</si>
  <si>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</si>
  <si>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</si>
  <si>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</si>
  <si>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</si>
  <si>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</si>
  <si>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</si>
  <si>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</si>
  <si>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</si>
  <si>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</si>
  <si>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</si>
  <si>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</si>
  <si>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</si>
  <si>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</si>
  <si>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</si>
  <si>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</si>
  <si>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</si>
  <si>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</si>
  <si>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</si>
  <si>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</si>
  <si>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</si>
  <si>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</si>
  <si>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</si>
  <si>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</si>
  <si>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</si>
  <si>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</si>
  <si>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</si>
  <si>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</si>
  <si>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</si>
  <si>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</si>
  <si>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</si>
  <si>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</si>
  <si>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</si>
  <si>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</si>
  <si>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</si>
  <si>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</si>
  <si>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</si>
  <si>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</si>
  <si>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</si>
  <si>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</si>
  <si>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</si>
  <si>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</si>
  <si>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</si>
  <si>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</si>
  <si>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</si>
  <si>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</si>
  <si>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</si>
  <si>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</si>
  <si>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</si>
  <si>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</si>
  <si>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</si>
  <si>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</si>
  <si>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</si>
  <si>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</si>
  <si>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</si>
  <si>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</si>
  <si>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</si>
  <si>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</si>
  <si>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</si>
  <si>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</si>
  <si>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</si>
  <si>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</si>
  <si>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</si>
  <si>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</si>
  <si>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</si>
  <si>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</si>
  <si>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</si>
  <si>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</si>
  <si>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</si>
  <si>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</si>
  <si>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</si>
  <si>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</si>
  <si>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</si>
  <si>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</si>
  <si>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</si>
  <si>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</si>
  <si>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</si>
  <si>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</si>
  <si>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</si>
  <si>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</si>
  <si>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</si>
  <si>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</si>
  <si>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</si>
  <si>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</si>
  <si>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</si>
  <si>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</si>
  <si>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</si>
  <si>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</si>
  <si>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</si>
  <si>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</si>
  <si>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</si>
  <si>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</si>
  <si>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</si>
  <si>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</si>
  <si>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</si>
  <si>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</si>
  <si>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</si>
  <si>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</si>
  <si>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</si>
  <si>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</si>
  <si>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</si>
  <si>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</si>
  <si>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</si>
  <si>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</si>
  <si>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</si>
  <si>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</si>
  <si>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</si>
  <si>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</si>
  <si>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</si>
  <si>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</si>
  <si>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</si>
  <si>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</si>
  <si>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</si>
  <si>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</si>
  <si>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</si>
  <si>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</si>
  <si>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</si>
  <si>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</si>
  <si>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</si>
  <si>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</si>
  <si>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</si>
  <si>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</si>
  <si>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</si>
  <si>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</si>
  <si>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</si>
  <si>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</si>
  <si>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</si>
  <si>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</si>
  <si>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</si>
  <si>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</si>
  <si>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</si>
  <si>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</si>
  <si>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</si>
  <si>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</si>
  <si>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</si>
  <si>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</si>
  <si>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</si>
  <si>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</si>
  <si>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</si>
  <si>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</si>
  <si>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</si>
  <si>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</si>
  <si>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</si>
  <si>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</si>
  <si>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</si>
  <si>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</si>
  <si>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</si>
  <si>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</si>
  <si>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</si>
  <si>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</si>
  <si>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</si>
  <si>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</si>
  <si>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</si>
  <si>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</si>
  <si>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</si>
  <si>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</si>
  <si>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</si>
  <si>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</si>
  <si>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</si>
  <si>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</si>
  <si>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</si>
  <si>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</si>
  <si>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</si>
  <si>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</si>
  <si>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</si>
  <si>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</si>
  <si>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</si>
  <si>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</si>
  <si>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</si>
  <si>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</si>
  <si>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</si>
  <si>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</si>
  <si>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</si>
  <si>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</si>
  <si>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</si>
  <si>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</si>
  <si>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</si>
  <si>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</si>
  <si>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</si>
  <si>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</si>
  <si>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</si>
  <si>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</si>
  <si>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</si>
  <si>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</si>
  <si>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</si>
  <si>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</si>
  <si>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</si>
  <si>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</si>
  <si>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</si>
  <si>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</si>
  <si>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</si>
  <si>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</si>
  <si>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</si>
  <si>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</si>
  <si>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</si>
  <si>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</si>
  <si>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</si>
  <si>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</si>
  <si>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</si>
  <si>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</si>
  <si>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</si>
  <si>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</si>
  <si>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</si>
  <si>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</si>
  <si>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</si>
  <si>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</si>
  <si>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</si>
  <si>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</si>
  <si>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</si>
  <si>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</si>
  <si>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</si>
  <si>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</si>
  <si>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</si>
  <si>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</si>
  <si>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</si>
  <si>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</si>
  <si>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</si>
  <si>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</si>
  <si>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</si>
  <si>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</si>
  <si>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</si>
  <si>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</si>
  <si>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</si>
  <si>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</si>
  <si>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</si>
  <si>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</si>
  <si>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</si>
  <si>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</si>
  <si>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</si>
  <si>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</si>
  <si>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</si>
  <si>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</si>
  <si>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</si>
  <si>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</si>
  <si>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</si>
  <si>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</si>
  <si>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</si>
  <si>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</si>
  <si>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</si>
  <si>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</si>
  <si>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</si>
  <si>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</si>
  <si>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</si>
  <si>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</si>
  <si>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</si>
  <si>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</si>
  <si>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</si>
  <si>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</si>
  <si>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</si>
  <si>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</si>
  <si>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</si>
  <si>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</si>
  <si>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</si>
  <si>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</si>
  <si>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</si>
  <si>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</si>
  <si>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</si>
  <si>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</si>
  <si>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</si>
  <si>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</si>
  <si>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</si>
  <si>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</si>
  <si>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</si>
  <si>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</si>
  <si>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</si>
  <si>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</si>
  <si>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</si>
  <si>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</si>
  <si>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</si>
  <si>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</si>
  <si>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</si>
  <si>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</si>
  <si>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</si>
  <si>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</si>
  <si>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</si>
  <si>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</si>
  <si>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</si>
  <si>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</si>
  <si>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</si>
  <si>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</si>
  <si>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</si>
  <si>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</si>
  <si>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</si>
  <si>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</si>
  <si>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</si>
  <si>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</si>
  <si>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</si>
  <si>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</si>
  <si>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</si>
  <si>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</si>
  <si>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</si>
  <si>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</si>
  <si>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</si>
  <si>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</si>
  <si>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</si>
  <si>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</si>
  <si>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</si>
  <si>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</si>
  <si>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</si>
  <si>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</si>
  <si>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</si>
  <si>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</si>
  <si>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</si>
  <si>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</si>
  <si>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</si>
  <si>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</si>
  <si>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</si>
  <si>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</si>
  <si>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</si>
  <si>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</si>
  <si>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</si>
  <si>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</si>
  <si>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</si>
  <si>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</si>
  <si>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</si>
  <si>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</si>
  <si>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</si>
  <si>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</si>
  <si>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</si>
  <si>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</si>
  <si>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</si>
  <si>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</si>
  <si>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</si>
  <si>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</si>
  <si>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</si>
  <si>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</si>
  <si>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</si>
  <si>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</si>
  <si>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</si>
  <si>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</si>
  <si>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</si>
  <si>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</si>
  <si>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</si>
  <si>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</si>
  <si>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</si>
  <si>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</si>
  <si>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</si>
  <si>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</si>
  <si>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</si>
  <si>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</si>
  <si>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</si>
  <si>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</si>
  <si>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</si>
  <si>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</si>
  <si>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</si>
  <si>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</si>
  <si>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</si>
  <si>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</si>
  <si>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</si>
  <si>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</si>
  <si>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</si>
  <si>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</si>
  <si>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</si>
  <si>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</si>
  <si>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</si>
  <si>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</si>
  <si>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</si>
  <si>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</si>
  <si>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</si>
  <si>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</si>
  <si>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</si>
  <si>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</si>
  <si>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</si>
  <si>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</si>
  <si>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</si>
  <si>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</si>
  <si>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</si>
  <si>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</si>
  <si>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</si>
  <si>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</si>
  <si>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</si>
  <si>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</si>
  <si>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</si>
  <si>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</si>
  <si>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</si>
  <si>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</si>
  <si>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</si>
  <si>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</si>
  <si>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</si>
  <si>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</si>
  <si>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</si>
  <si>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</si>
  <si>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</si>
  <si>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</si>
  <si>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</si>
  <si>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</si>
  <si>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</si>
  <si>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</si>
  <si>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</si>
  <si>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</si>
  <si>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</si>
  <si>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</si>
  <si>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</si>
  <si>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</si>
  <si>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</si>
  <si>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</si>
  <si>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</si>
  <si>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</si>
  <si>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</si>
  <si>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</si>
  <si>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</si>
  <si>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</si>
  <si>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</si>
  <si>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</si>
  <si>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</si>
  <si>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</si>
  <si>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</si>
  <si>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</si>
  <si>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</si>
  <si>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</si>
  <si>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</si>
  <si>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</si>
  <si>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</si>
  <si>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</si>
  <si>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</si>
  <si>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</si>
  <si>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</si>
  <si>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</si>
  <si>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</si>
  <si>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</si>
  <si>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</si>
  <si>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</si>
  <si>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</si>
  <si>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</si>
  <si>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</si>
  <si>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</si>
  <si>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</si>
  <si>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</si>
  <si>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</si>
  <si>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</si>
  <si>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</si>
  <si>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</si>
  <si>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</si>
  <si>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</si>
  <si>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</si>
  <si>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</si>
  <si>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</si>
  <si>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</si>
  <si>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</si>
  <si>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</si>
  <si>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</si>
  <si>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</si>
  <si>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</si>
  <si>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</si>
  <si>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</si>
  <si>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</si>
  <si>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</si>
  <si>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</si>
  <si>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</si>
  <si>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</si>
  <si>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</si>
  <si>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</si>
  <si>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</si>
  <si>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</si>
  <si>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</si>
  <si>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</si>
  <si>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</si>
  <si>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</si>
  <si>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</si>
  <si>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</si>
  <si>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</si>
  <si>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</si>
  <si>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</si>
  <si>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</si>
  <si>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</si>
  <si>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</si>
  <si>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</si>
  <si>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</si>
  <si>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</si>
  <si>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</si>
  <si>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</si>
  <si>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</si>
  <si>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</si>
  <si>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</si>
  <si>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</si>
  <si>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</si>
  <si>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</si>
  <si>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</si>
  <si>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</si>
  <si>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</si>
  <si>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</si>
  <si>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</si>
  <si>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</si>
  <si>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</si>
  <si>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</si>
  <si>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</si>
  <si>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</si>
  <si>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</si>
  <si>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</si>
  <si>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</si>
  <si>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</si>
  <si>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</si>
  <si>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</si>
  <si>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</si>
  <si>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</si>
  <si>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</si>
  <si>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</si>
  <si>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</si>
  <si>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</si>
  <si>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</si>
  <si>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</si>
  <si>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</si>
  <si>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</si>
  <si>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</si>
  <si>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</si>
  <si>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</si>
  <si>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</si>
  <si>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</si>
  <si>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</si>
  <si>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</si>
  <si>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</si>
  <si>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</si>
  <si>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</si>
  <si>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</si>
  <si>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</si>
  <si>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</si>
  <si>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</si>
  <si>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</si>
  <si>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</si>
  <si>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</si>
  <si>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</si>
  <si>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</si>
  <si>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</si>
  <si>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</si>
  <si>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</si>
  <si>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</si>
  <si>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</si>
  <si>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</si>
  <si>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</si>
  <si>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</si>
  <si>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</si>
  <si>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</si>
  <si>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</si>
  <si>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</si>
  <si>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</si>
  <si>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</si>
  <si>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</si>
  <si>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</si>
  <si>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</si>
  <si>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</si>
  <si>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</si>
  <si>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</si>
  <si>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</si>
  <si>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</si>
  <si>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</si>
  <si>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</si>
  <si>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</si>
  <si>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</si>
  <si>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</si>
  <si>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</si>
  <si>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</si>
  <si>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</si>
  <si>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</si>
  <si>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</si>
  <si>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</si>
  <si>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</si>
  <si>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</si>
  <si>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</si>
  <si>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</si>
  <si>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</si>
  <si>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</si>
  <si>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</si>
  <si>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</si>
  <si>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</si>
  <si>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</si>
  <si>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</si>
  <si>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</si>
  <si>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</si>
  <si>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</si>
  <si>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</si>
  <si>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</si>
  <si>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</si>
  <si>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</si>
  <si>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</si>
  <si>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</si>
  <si>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</si>
  <si>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</si>
  <si>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</si>
  <si>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</si>
  <si>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</si>
  <si>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</si>
  <si>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</si>
  <si>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</si>
  <si>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</si>
  <si>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</si>
  <si>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</si>
  <si>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</si>
  <si>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</si>
  <si>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</si>
  <si>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</si>
  <si>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</si>
  <si>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</si>
  <si>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</si>
  <si>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</si>
  <si>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</si>
  <si>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</si>
  <si>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</si>
  <si>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</si>
  <si>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</si>
  <si>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</si>
  <si>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</si>
  <si>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</si>
  <si>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</si>
  <si>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</si>
  <si>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</si>
  <si>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</si>
  <si>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</si>
  <si>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</si>
  <si>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</si>
  <si>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</si>
  <si>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</si>
  <si>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</si>
  <si>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</si>
  <si>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</si>
  <si>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</si>
  <si>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</si>
  <si>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</si>
  <si>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</si>
  <si>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</si>
  <si>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</si>
  <si>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</si>
  <si>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</si>
  <si>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</si>
  <si>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</si>
  <si>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</si>
  <si>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</si>
  <si>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</si>
  <si>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</si>
  <si>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</si>
  <si>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</si>
  <si>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</si>
  <si>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</si>
  <si>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</si>
  <si>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</si>
  <si>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</si>
  <si>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</si>
  <si>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</si>
  <si>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</si>
  <si>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</si>
  <si>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</si>
  <si>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</si>
  <si>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</si>
  <si>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</si>
  <si>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</si>
  <si>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</si>
  <si>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</si>
  <si>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</si>
  <si>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</si>
  <si>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</si>
  <si>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</si>
  <si>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</si>
  <si>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</si>
  <si>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</si>
  <si>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</si>
  <si>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</si>
  <si>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</si>
  <si>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</si>
  <si>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</si>
  <si>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</si>
  <si>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</si>
  <si>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</si>
  <si>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</si>
  <si>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</si>
  <si>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</si>
  <si>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</si>
  <si>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</si>
  <si>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</si>
  <si>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</si>
  <si>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</si>
  <si>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</si>
  <si>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</si>
  <si>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</si>
  <si>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</si>
  <si>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</si>
  <si>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</si>
  <si>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</si>
  <si>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</si>
  <si>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</si>
  <si>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</si>
  <si>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</si>
  <si>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</si>
  <si>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</si>
  <si>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</si>
  <si>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</si>
  <si>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</si>
  <si>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</si>
  <si>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</si>
  <si>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</si>
  <si>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</si>
  <si>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</si>
  <si>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</si>
  <si>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</si>
  <si>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</si>
  <si>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</si>
  <si>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</si>
  <si>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</si>
  <si>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</si>
  <si>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</si>
  <si>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</si>
  <si>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</si>
  <si>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</si>
  <si>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</si>
  <si>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</si>
  <si>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</si>
  <si>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</si>
  <si>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</si>
  <si>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</si>
  <si>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</si>
  <si>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</si>
  <si>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</si>
  <si>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</si>
  <si>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</si>
  <si>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</si>
  <si>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</si>
  <si>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</si>
  <si>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</si>
  <si>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</si>
  <si>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</si>
  <si>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</si>
  <si>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</si>
  <si>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</si>
  <si>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</si>
  <si>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</si>
  <si>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</si>
  <si>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</si>
  <si>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</si>
  <si>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</si>
  <si>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</si>
  <si>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</si>
  <si>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</si>
  <si>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</si>
  <si>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</si>
  <si>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</si>
  <si>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</si>
  <si>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</si>
  <si>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</si>
  <si>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</si>
  <si>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</si>
  <si>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</si>
  <si>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</si>
  <si>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</si>
  <si>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</si>
  <si>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</si>
  <si>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</si>
  <si>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</si>
  <si>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</si>
  <si>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</si>
  <si>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</si>
  <si>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</si>
  <si>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</si>
  <si>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</si>
  <si>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</si>
  <si>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</si>
  <si>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</si>
  <si>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</si>
  <si>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</si>
  <si>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</si>
  <si>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</si>
  <si>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</si>
  <si>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</si>
  <si>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</si>
  <si>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</si>
  <si>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</si>
  <si>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</si>
  <si>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</si>
  <si>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</si>
  <si>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</si>
  <si>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</si>
  <si>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</si>
  <si>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</si>
  <si>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</si>
  <si>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</si>
  <si>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</si>
  <si>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</si>
  <si>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</si>
  <si>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</si>
  <si>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</si>
  <si>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</si>
  <si>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</si>
  <si>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</si>
  <si>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</si>
  <si>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</si>
  <si>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</si>
  <si>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</si>
  <si>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</si>
  <si>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</si>
  <si>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</si>
  <si>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</si>
  <si>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</si>
  <si>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</si>
  <si>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</si>
  <si>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</si>
  <si>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</si>
  <si>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</si>
  <si>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</si>
  <si>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</si>
  <si>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</si>
  <si>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</si>
  <si>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</si>
  <si>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</si>
  <si>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</si>
  <si>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</si>
  <si>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</si>
  <si>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</si>
  <si>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</si>
  <si>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</si>
  <si>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</si>
  <si>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</si>
  <si>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</si>
  <si>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</si>
  <si>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</si>
  <si>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</si>
  <si>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</si>
  <si>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</si>
  <si>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</si>
  <si>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</si>
  <si>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</si>
  <si>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</si>
  <si>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</si>
  <si>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</si>
  <si>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</si>
  <si>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</si>
  <si>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</si>
  <si>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</si>
  <si>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</si>
  <si>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</si>
  <si>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</si>
  <si>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</si>
  <si>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</si>
  <si>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</si>
  <si>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</si>
  <si>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</si>
  <si>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</si>
  <si>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</si>
  <si>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</si>
  <si>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</si>
  <si>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</si>
  <si>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</si>
  <si>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</si>
  <si>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</si>
  <si>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</si>
  <si>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</si>
  <si>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</si>
  <si>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</si>
  <si>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</si>
  <si>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</si>
  <si>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</si>
  <si>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</si>
  <si>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</si>
  <si>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</si>
  <si>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</si>
  <si>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</si>
  <si>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</si>
  <si>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</si>
  <si>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</si>
  <si>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</si>
  <si>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</si>
  <si>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</si>
  <si>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</si>
  <si>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</si>
  <si>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</si>
  <si>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</si>
  <si>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</si>
  <si>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</si>
  <si>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</si>
  <si>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</si>
  <si>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</si>
  <si>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</si>
  <si>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</si>
  <si>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</si>
  <si>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</si>
  <si>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</si>
  <si>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</si>
  <si>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</si>
  <si>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</si>
  <si>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</si>
  <si>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</si>
  <si>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</si>
  <si>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</si>
  <si>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</si>
  <si>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</si>
  <si>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</si>
  <si>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</si>
  <si>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</si>
  <si>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</si>
  <si>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</si>
  <si>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</si>
  <si>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</si>
  <si>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</si>
  <si>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</si>
  <si>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</si>
  <si>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</si>
  <si>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</si>
  <si>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</si>
  <si>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</si>
  <si>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</si>
  <si>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</si>
  <si>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</si>
  <si>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</si>
  <si>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</si>
  <si>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</si>
  <si>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</si>
  <si>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</si>
  <si>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</si>
  <si>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</si>
  <si>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</si>
  <si>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</si>
  <si>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</si>
  <si>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</si>
  <si>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</si>
  <si>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</si>
  <si>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</si>
  <si>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</si>
  <si>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</si>
  <si>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</si>
  <si>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</si>
  <si>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</si>
  <si>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</si>
  <si>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</si>
  <si>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</si>
  <si>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</si>
  <si>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</si>
  <si>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</si>
  <si>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</si>
  <si>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</si>
  <si>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</si>
  <si>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</si>
  <si>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</si>
  <si>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</si>
  <si>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</si>
  <si>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</si>
  <si>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</si>
  <si>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</si>
  <si>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</si>
  <si>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</si>
  <si>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</si>
  <si>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</si>
  <si>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</si>
  <si>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</si>
  <si>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</si>
  <si>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</si>
  <si>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</si>
  <si>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</si>
  <si>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</si>
  <si>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</si>
  <si>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</si>
  <si>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</si>
  <si>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</si>
  <si>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</si>
  <si>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</si>
  <si>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</si>
  <si>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</si>
  <si>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</si>
  <si>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</si>
  <si>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</si>
  <si>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</si>
  <si>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</si>
  <si>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</si>
  <si>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</si>
  <si>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</si>
  <si>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</si>
  <si>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</si>
  <si>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</si>
  <si>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</si>
  <si>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</si>
  <si>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</si>
  <si>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</si>
  <si>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</si>
  <si>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</si>
  <si>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</si>
  <si>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</si>
  <si>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</si>
  <si>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</si>
  <si>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</si>
  <si>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</si>
  <si>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</si>
  <si>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</si>
  <si>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</si>
  <si>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</si>
  <si>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</si>
  <si>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</si>
  <si>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</si>
  <si>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</si>
  <si>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</si>
  <si>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</si>
  <si>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</si>
  <si>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</si>
  <si>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</si>
  <si>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</si>
  <si>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</si>
  <si>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</si>
  <si>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</si>
  <si>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</si>
  <si>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</si>
  <si>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</si>
  <si>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</si>
  <si>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</si>
  <si>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</si>
  <si>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</si>
  <si>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</si>
  <si>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</si>
  <si>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</si>
  <si>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</si>
  <si>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</si>
  <si>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</si>
  <si>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</si>
  <si>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</si>
  <si>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</si>
  <si>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</si>
  <si>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</si>
  <si>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</si>
  <si>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</si>
  <si>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</si>
  <si>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</si>
  <si>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</si>
  <si>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</si>
  <si>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</si>
  <si>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</si>
  <si>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</si>
  <si>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</si>
  <si>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</si>
  <si>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</si>
  <si>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</si>
  <si>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</si>
  <si>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</si>
  <si>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</si>
  <si>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</si>
  <si>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</si>
  <si>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</si>
  <si>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</si>
  <si>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</si>
  <si>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</si>
  <si>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</si>
  <si>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</si>
  <si>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</si>
  <si>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</si>
  <si>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</si>
  <si>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</si>
  <si>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</si>
  <si>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</si>
  <si>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</si>
  <si>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</si>
  <si>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</si>
  <si>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</si>
  <si>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</si>
  <si>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</si>
  <si>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</si>
  <si>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</si>
  <si>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</si>
  <si>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</si>
  <si>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</si>
  <si>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</si>
  <si>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</si>
  <si>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</si>
  <si>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</si>
  <si>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</si>
  <si>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</si>
  <si>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</si>
  <si>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</si>
  <si>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</si>
  <si>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</si>
  <si>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</si>
  <si>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</si>
  <si>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</si>
  <si>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</si>
  <si>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</si>
  <si>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</si>
  <si>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</si>
  <si>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</si>
  <si>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</si>
  <si>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</si>
  <si>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</si>
  <si>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</si>
  <si>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</si>
  <si>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</si>
  <si>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</si>
  <si>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</si>
  <si>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</si>
  <si>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</si>
  <si>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</si>
  <si>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</si>
  <si>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</si>
  <si>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</si>
  <si>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</si>
  <si>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</si>
  <si>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</si>
  <si>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</si>
  <si>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</si>
  <si>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</si>
  <si>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</si>
  <si>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</si>
  <si>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</si>
  <si>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</si>
  <si>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</si>
  <si>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</si>
  <si>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</si>
  <si>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</si>
  <si>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</si>
  <si>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</si>
  <si>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</si>
  <si>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</si>
  <si>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</si>
  <si>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</si>
  <si>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</si>
  <si>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</si>
  <si>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</si>
  <si>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</si>
  <si>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</si>
  <si>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</si>
  <si>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</si>
  <si>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</si>
  <si>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</si>
  <si>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</si>
  <si>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</si>
  <si>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</si>
  <si>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</si>
  <si>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</si>
  <si>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</si>
  <si>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</si>
  <si>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</si>
  <si>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</si>
  <si>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</si>
  <si>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</si>
  <si>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</si>
  <si>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</si>
  <si>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</si>
  <si>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</si>
  <si>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</si>
  <si>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</si>
  <si>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</si>
  <si>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</si>
  <si>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</si>
  <si>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</si>
  <si>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</si>
  <si>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</si>
  <si>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</si>
  <si>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</si>
  <si>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</si>
  <si>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</si>
  <si>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</si>
  <si>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</si>
  <si>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</si>
  <si>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</si>
  <si>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</si>
  <si>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</si>
  <si>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</si>
  <si>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</si>
  <si>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</si>
  <si>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</si>
  <si>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</si>
  <si>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</si>
  <si>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</si>
  <si>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</si>
  <si>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</si>
  <si>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</si>
  <si>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</si>
  <si>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</si>
  <si>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</si>
  <si>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</si>
  <si>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</si>
  <si>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</si>
  <si>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</si>
  <si>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</si>
  <si>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</si>
  <si>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</si>
  <si>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</si>
  <si>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</si>
  <si>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</si>
  <si>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</si>
  <si>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</si>
  <si>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</si>
  <si>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</si>
  <si>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</si>
  <si>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</si>
  <si>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</si>
  <si>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</si>
  <si>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</si>
  <si>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</si>
  <si>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</si>
  <si>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</si>
  <si>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</si>
  <si>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</si>
  <si>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</si>
  <si>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</si>
  <si>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</si>
  <si>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</si>
  <si>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</si>
  <si>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</si>
  <si>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</si>
  <si>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</si>
  <si>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</si>
  <si>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</si>
  <si>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</si>
  <si>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</si>
  <si>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</si>
  <si>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</si>
  <si>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</si>
  <si>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</si>
  <si>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</si>
  <si>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</si>
  <si>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</si>
  <si>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</si>
  <si>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</si>
  <si>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</si>
  <si>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</si>
  <si>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</si>
  <si>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</si>
  <si>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</si>
  <si>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</si>
  <si>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</si>
  <si>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</si>
  <si>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</si>
  <si>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</si>
  <si>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</si>
  <si>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</si>
  <si>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</si>
  <si>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</si>
  <si>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</si>
  <si>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</si>
  <si>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</si>
  <si>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</si>
  <si>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</si>
  <si>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</si>
  <si>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</si>
  <si>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</si>
  <si>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</si>
  <si>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</si>
  <si>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</si>
  <si>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</si>
  <si>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</si>
  <si>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</si>
  <si>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</si>
  <si>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</si>
  <si>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</si>
  <si>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</si>
  <si>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</si>
  <si>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</si>
  <si>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</si>
  <si>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</si>
  <si>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</si>
  <si>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</si>
  <si>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</si>
  <si>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</si>
  <si>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</si>
  <si>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</si>
  <si>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</si>
  <si>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</si>
  <si>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</si>
  <si>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</si>
  <si>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</si>
  <si>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</si>
  <si>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</si>
  <si>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</si>
  <si>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</si>
  <si>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</si>
  <si>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</si>
  <si>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</si>
  <si>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</si>
  <si>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</si>
  <si>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</si>
  <si>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</si>
  <si>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</si>
  <si>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</si>
  <si>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</si>
  <si>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</si>
  <si>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</si>
  <si>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</si>
  <si>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</si>
  <si>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</si>
  <si>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</si>
  <si>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</si>
  <si>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</si>
  <si>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</si>
  <si>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</si>
  <si>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</si>
  <si>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</si>
  <si>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</si>
  <si>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</si>
  <si>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</si>
  <si>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</si>
  <si>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</si>
  <si>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</si>
  <si>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</si>
  <si>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</si>
  <si>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</si>
  <si>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</si>
  <si>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</si>
  <si>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</si>
  <si>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</si>
  <si>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</si>
  <si>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</si>
  <si>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</si>
  <si>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</si>
  <si>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</si>
  <si>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</si>
  <si>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</si>
  <si>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</si>
  <si>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</si>
  <si>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</si>
  <si>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</si>
  <si>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</si>
  <si>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</si>
  <si>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</si>
  <si>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</si>
  <si>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</si>
  <si>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</si>
  <si>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</si>
  <si>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</si>
  <si>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</si>
  <si>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</si>
  <si>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</si>
  <si>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</si>
  <si>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</si>
  <si>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</si>
  <si>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</si>
  <si>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</si>
  <si>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</si>
  <si>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</si>
  <si>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</si>
  <si>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</si>
  <si>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</si>
  <si>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</si>
  <si>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</si>
  <si>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</si>
  <si>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</si>
  <si>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</si>
  <si>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</si>
  <si>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</si>
  <si>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</si>
  <si>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</si>
  <si>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</si>
  <si>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</si>
  <si>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</si>
  <si>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</si>
  <si>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</si>
  <si>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</si>
  <si>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</si>
  <si>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</si>
  <si>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</si>
  <si>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</si>
  <si>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</si>
  <si>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</si>
  <si>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</si>
  <si>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</si>
  <si>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</si>
  <si>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</si>
  <si>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</si>
  <si>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</si>
  <si>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</si>
  <si>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</si>
  <si>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</si>
  <si>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</si>
  <si>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</si>
  <si>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</si>
  <si>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</si>
  <si>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</si>
  <si>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</si>
  <si>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</si>
  <si>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</si>
  <si>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</si>
  <si>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</si>
  <si>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</si>
  <si>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</si>
  <si>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</si>
  <si>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</si>
  <si>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</si>
  <si>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</si>
  <si>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</si>
  <si>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</si>
  <si>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</si>
  <si>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</si>
  <si>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</si>
  <si>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</si>
  <si>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</si>
  <si>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</si>
  <si>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</si>
  <si>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</si>
  <si>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</si>
  <si>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</si>
  <si>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</si>
  <si>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</si>
  <si>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</si>
  <si>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</si>
  <si>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</si>
  <si>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</si>
  <si>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</si>
  <si>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</si>
  <si>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</si>
  <si>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</si>
  <si>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</si>
  <si>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</si>
  <si>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</si>
  <si>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</si>
  <si>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</si>
  <si>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</si>
  <si>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</si>
  <si>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</si>
  <si>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</si>
  <si>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</si>
  <si>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</si>
  <si>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</si>
  <si>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</si>
  <si>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</si>
  <si>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</si>
  <si>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</si>
  <si>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</si>
  <si>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</si>
  <si>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</si>
  <si>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</si>
  <si>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</si>
  <si>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</si>
  <si>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</si>
  <si>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</si>
  <si>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</si>
  <si>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</si>
  <si>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</si>
  <si>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</si>
  <si>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</si>
  <si>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</si>
  <si>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</si>
  <si>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</si>
  <si>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</si>
  <si>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</si>
  <si>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</si>
  <si>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</si>
  <si>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</si>
  <si>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</si>
  <si>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</si>
  <si>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</si>
  <si>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</si>
  <si>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</si>
  <si>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</si>
  <si>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</si>
  <si>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</si>
  <si>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</si>
  <si>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</si>
  <si>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</si>
  <si>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</si>
  <si>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</si>
  <si>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</si>
  <si>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</si>
  <si>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</si>
  <si>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</si>
  <si>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</si>
  <si>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</si>
  <si>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</si>
  <si>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</si>
  <si>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</si>
  <si>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</si>
  <si>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</si>
  <si>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</si>
  <si>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</si>
  <si>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</si>
  <si>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</si>
  <si>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</si>
  <si>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</si>
  <si>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</si>
  <si>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</si>
  <si>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</si>
  <si>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</si>
  <si>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</si>
  <si>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</si>
  <si>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</si>
  <si>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</si>
  <si>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</si>
  <si>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</si>
  <si>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</si>
  <si>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</si>
  <si>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</si>
  <si>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</si>
  <si>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</si>
  <si>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</si>
  <si>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</si>
  <si>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</si>
  <si>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</si>
  <si>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</si>
  <si>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</si>
  <si>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</si>
  <si>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</si>
  <si>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</si>
  <si>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</si>
  <si>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</si>
  <si>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</si>
  <si>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</si>
  <si>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</si>
  <si>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</si>
  <si>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</si>
  <si>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</si>
  <si>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</si>
  <si>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</si>
  <si>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</si>
  <si>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</si>
  <si>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</si>
  <si>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</si>
  <si>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</si>
  <si>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</si>
  <si>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</si>
  <si>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</si>
  <si>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</si>
  <si>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</si>
  <si>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</si>
  <si>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</si>
  <si>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</si>
  <si>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</si>
  <si>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</si>
  <si>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</si>
  <si>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</si>
  <si>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</si>
  <si>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</si>
  <si>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</si>
  <si>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</si>
  <si>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</si>
  <si>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</si>
  <si>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</si>
  <si>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</si>
  <si>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</si>
  <si>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</si>
  <si>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</si>
  <si>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</si>
  <si>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</si>
  <si>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</si>
  <si>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</si>
  <si>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</si>
  <si>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</si>
  <si>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</si>
  <si>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</si>
  <si>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</si>
  <si>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</si>
  <si>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</si>
  <si>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</si>
  <si>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</si>
  <si>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</si>
  <si>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</si>
  <si>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</si>
  <si>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</si>
  <si>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</si>
  <si>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</si>
  <si>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</si>
  <si>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</si>
  <si>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</si>
  <si>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</si>
  <si>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</si>
  <si>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</si>
  <si>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</si>
  <si>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</si>
  <si>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</si>
  <si>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</si>
  <si>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</si>
  <si>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</si>
  <si>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</si>
  <si>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</si>
  <si>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</si>
  <si>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</si>
  <si>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</si>
  <si>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</si>
  <si>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</si>
  <si>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</si>
  <si>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</si>
  <si>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</si>
  <si>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</si>
  <si>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</si>
  <si>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</si>
  <si>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</si>
  <si>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</si>
  <si>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</si>
  <si>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</si>
  <si>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</si>
  <si>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</si>
  <si>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</si>
  <si>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</si>
  <si>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</si>
  <si>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</si>
  <si>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</si>
  <si>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</si>
  <si>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</si>
  <si>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</si>
  <si>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</si>
  <si>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</si>
  <si>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</si>
  <si>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</si>
  <si>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</si>
  <si>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</si>
  <si>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</si>
  <si>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</si>
  <si>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</si>
  <si>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</si>
  <si>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</si>
  <si>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</si>
  <si>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</si>
  <si>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</si>
  <si>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</si>
  <si>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</si>
  <si>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</si>
  <si>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</si>
  <si>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</si>
  <si>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</si>
  <si>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</si>
  <si>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</si>
  <si>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</si>
  <si>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</si>
  <si>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</si>
  <si>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</si>
  <si>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</si>
  <si>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</si>
  <si>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</si>
  <si>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</si>
  <si>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</si>
  <si>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</si>
  <si>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</si>
  <si>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</si>
  <si>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</si>
  <si>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</si>
  <si>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</si>
  <si>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</si>
  <si>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</si>
  <si>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</si>
  <si>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</si>
  <si>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</si>
  <si>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</si>
  <si>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</si>
  <si>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</si>
  <si>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</si>
  <si>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</si>
  <si>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</si>
  <si>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</si>
  <si>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</si>
  <si>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</si>
  <si>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</si>
  <si>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</si>
  <si>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</si>
  <si>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</si>
  <si>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</si>
  <si>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</si>
  <si>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</si>
  <si>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</si>
  <si>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</si>
  <si>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</si>
  <si>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</si>
  <si>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</si>
  <si>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</si>
  <si>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</si>
  <si>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</si>
  <si>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</si>
  <si>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</si>
  <si>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</si>
  <si>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</si>
  <si>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</si>
  <si>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</si>
  <si>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</si>
  <si>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</si>
  <si>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</si>
  <si>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</si>
  <si>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</si>
  <si>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</si>
  <si>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</si>
  <si>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</si>
  <si>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</si>
  <si>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</si>
  <si>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</si>
  <si>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</si>
  <si>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</si>
  <si>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</si>
  <si>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</si>
  <si>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</si>
  <si>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</si>
  <si>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</si>
  <si>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</si>
  <si>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</si>
  <si>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</si>
  <si>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</si>
  <si>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</si>
  <si>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</si>
  <si>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</si>
  <si>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</si>
  <si>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</si>
  <si>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</si>
  <si>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</si>
  <si>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</si>
  <si>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</si>
  <si>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</si>
  <si>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</si>
  <si>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</si>
  <si>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</si>
  <si>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</si>
  <si>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</si>
  <si>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</si>
  <si>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</si>
  <si>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</si>
  <si>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</si>
  <si>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</si>
  <si>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</si>
  <si>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</si>
  <si>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</si>
  <si>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</si>
  <si>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</si>
  <si>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</si>
  <si>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</si>
  <si>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</si>
  <si>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</si>
  <si>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</si>
  <si>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</si>
  <si>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</si>
  <si>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</si>
  <si>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</si>
  <si>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</si>
  <si>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</si>
  <si>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</si>
  <si>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</si>
  <si>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</si>
  <si>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</si>
  <si>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</si>
  <si>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</si>
  <si>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</si>
  <si>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</si>
  <si>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</si>
  <si>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</si>
  <si>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</si>
  <si>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</si>
  <si>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</si>
  <si>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</si>
  <si>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</si>
  <si>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</si>
  <si>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</si>
  <si>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</si>
  <si>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</si>
  <si>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</si>
  <si>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</si>
  <si>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</si>
  <si>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</si>
  <si>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</si>
  <si>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</si>
  <si>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</si>
  <si>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</si>
  <si>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</si>
  <si>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</si>
  <si>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</si>
  <si>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</si>
  <si>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</si>
  <si>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</si>
  <si>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</si>
  <si>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</si>
  <si>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</si>
  <si>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</si>
  <si>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</si>
  <si>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</si>
  <si>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</si>
  <si>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</si>
  <si>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</si>
  <si>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</si>
  <si>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</si>
  <si>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</si>
  <si>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</si>
  <si>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</si>
  <si>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</si>
  <si>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</si>
  <si>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</si>
  <si>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</si>
  <si>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</si>
  <si>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</si>
  <si>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</si>
  <si>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</si>
  <si>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</si>
  <si>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</si>
  <si>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</si>
  <si>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</si>
  <si>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</si>
  <si>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</si>
  <si>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</si>
  <si>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</si>
  <si>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</si>
  <si>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</si>
  <si>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</si>
  <si>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</si>
  <si>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</si>
  <si>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</si>
  <si>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</si>
  <si>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</si>
  <si>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</si>
  <si>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</si>
  <si>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</si>
  <si>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</si>
  <si>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</si>
  <si>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</si>
  <si>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</si>
  <si>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</si>
  <si>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</si>
  <si>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</si>
  <si>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</si>
  <si>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</si>
  <si>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</si>
  <si>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</si>
  <si>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</si>
  <si>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</si>
  <si>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</si>
  <si>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</si>
  <si>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</si>
  <si>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</si>
  <si>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</si>
  <si>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</si>
  <si>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</si>
  <si>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</si>
  <si>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</si>
  <si>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</si>
  <si>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</si>
  <si>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</si>
  <si>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</si>
  <si>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</si>
  <si>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</si>
  <si>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</si>
  <si>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</si>
  <si>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</si>
  <si>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</si>
  <si>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</si>
  <si>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</si>
  <si>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</si>
  <si>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</si>
  <si>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</si>
  <si>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</si>
  <si>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</si>
  <si>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</si>
  <si>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</si>
  <si>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</si>
  <si>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</si>
  <si>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</si>
  <si>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</si>
  <si>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</si>
  <si>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</si>
  <si>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</si>
  <si>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</si>
  <si>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</si>
  <si>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</si>
  <si>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</si>
  <si>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</si>
  <si>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</si>
  <si>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</si>
  <si>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</si>
  <si>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</si>
  <si>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</si>
  <si>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</si>
  <si>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</si>
  <si>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</si>
  <si>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</si>
  <si>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</si>
  <si>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</si>
  <si>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</si>
  <si>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</si>
  <si>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</si>
  <si>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</si>
  <si>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</si>
  <si>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</si>
  <si>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</si>
  <si>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</si>
  <si>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</si>
  <si>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</si>
  <si>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</si>
  <si>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</si>
  <si>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</si>
  <si>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</si>
  <si>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</si>
  <si>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</si>
  <si>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</si>
  <si>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</si>
  <si>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</si>
  <si>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</si>
  <si>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</si>
  <si>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</si>
  <si>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</si>
  <si>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</si>
  <si>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</si>
  <si>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</si>
  <si>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</si>
  <si>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</si>
  <si>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</si>
  <si>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</si>
  <si>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</si>
  <si>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</si>
  <si>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</si>
  <si>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</si>
  <si>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</si>
  <si>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</si>
  <si>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</si>
  <si>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</si>
  <si>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</si>
  <si>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</si>
  <si>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</si>
  <si>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</si>
  <si>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</si>
  <si>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</si>
  <si>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</si>
  <si>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</si>
  <si>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</si>
  <si>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</si>
  <si>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</si>
  <si>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</si>
  <si>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</si>
  <si>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</si>
  <si>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</si>
  <si>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</si>
  <si>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</si>
  <si>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</si>
  <si>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</si>
  <si>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</si>
  <si>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</si>
  <si>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</si>
  <si>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</si>
  <si>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</si>
  <si>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</si>
  <si>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</si>
  <si>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</si>
  <si>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</si>
  <si>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</si>
  <si>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</si>
  <si>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</si>
  <si>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</si>
  <si>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</si>
  <si>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</si>
  <si>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</si>
  <si>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</si>
  <si>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</si>
  <si>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</si>
  <si>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</si>
  <si>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</si>
  <si>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</si>
  <si>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</si>
  <si>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</si>
  <si>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</si>
  <si>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</si>
  <si>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</si>
  <si>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</si>
  <si>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</si>
  <si>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</si>
  <si>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</si>
  <si>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</si>
  <si>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</si>
  <si>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</si>
  <si>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</si>
  <si>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</si>
  <si>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</si>
  <si>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</si>
  <si>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</si>
  <si>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</si>
  <si>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</si>
  <si>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</si>
  <si>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</si>
  <si>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</si>
  <si>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</si>
  <si>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</si>
  <si>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</si>
  <si>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</si>
  <si>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</si>
  <si>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</si>
  <si>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</si>
  <si>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</si>
  <si>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</si>
  <si>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</si>
  <si>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</si>
  <si>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</si>
  <si>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</si>
  <si>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</si>
  <si>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</si>
  <si>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</si>
  <si>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</si>
  <si>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</si>
  <si>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</si>
  <si>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</si>
  <si>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</si>
  <si>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</si>
  <si>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</si>
  <si>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</si>
  <si>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</si>
  <si>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</si>
  <si>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</si>
  <si>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</si>
  <si>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</si>
  <si>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</si>
  <si>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</si>
  <si>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</si>
  <si>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</si>
  <si>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</si>
  <si>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</si>
  <si>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</si>
  <si>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</si>
  <si>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</si>
  <si>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</si>
  <si>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</si>
  <si>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</si>
  <si>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</si>
  <si>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</si>
  <si>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</si>
  <si>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</si>
  <si>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</si>
  <si>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</si>
  <si>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</si>
  <si>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</si>
  <si>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</si>
  <si>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</si>
  <si>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</si>
  <si>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</si>
  <si>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</si>
  <si>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</si>
  <si>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</si>
  <si>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</si>
  <si>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</si>
  <si>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</si>
  <si>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</si>
  <si>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</si>
  <si>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</si>
  <si>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</si>
  <si>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</si>
  <si>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</si>
  <si>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</si>
  <si>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</si>
  <si>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</si>
  <si>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</si>
  <si>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</si>
  <si>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</si>
  <si>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</si>
  <si>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</si>
  <si>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</si>
  <si>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</si>
  <si>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</si>
  <si>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</si>
  <si>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</si>
  <si>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</si>
  <si>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</si>
  <si>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</si>
  <si>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</si>
  <si>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</si>
  <si>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</si>
  <si>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</si>
  <si>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</si>
  <si>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</si>
  <si>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</si>
  <si>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</si>
  <si>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</si>
  <si>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</si>
  <si>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</si>
  <si>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</si>
  <si>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</si>
  <si>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</si>
  <si>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</si>
  <si>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</si>
  <si>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</si>
  <si>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</si>
  <si>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</si>
  <si>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</si>
  <si>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</si>
  <si>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</si>
  <si>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</si>
  <si>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</si>
  <si>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</si>
  <si>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</si>
  <si>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</si>
  <si>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</si>
  <si>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</si>
  <si>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</si>
  <si>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</si>
  <si>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</si>
  <si>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</si>
  <si>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</si>
  <si>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</si>
  <si>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</si>
  <si>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</si>
  <si>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</si>
  <si>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</si>
  <si>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</si>
  <si>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</si>
  <si>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</si>
  <si>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</si>
  <si>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</si>
  <si>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</si>
  <si>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</si>
  <si>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</si>
  <si>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</si>
  <si>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</si>
  <si>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</si>
  <si>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</si>
  <si>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</si>
  <si>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</si>
  <si>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</si>
  <si>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</si>
  <si>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</si>
  <si>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</si>
  <si>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</si>
  <si>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</si>
  <si>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</si>
  <si>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</si>
  <si>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</si>
  <si>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</si>
  <si>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</si>
  <si>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</si>
  <si>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</si>
  <si>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</si>
  <si>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</si>
  <si>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</si>
  <si>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</si>
  <si>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</si>
  <si>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</si>
  <si>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</si>
  <si>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</si>
  <si>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</si>
  <si>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</si>
  <si>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</si>
  <si>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</si>
  <si>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</si>
  <si>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</si>
  <si>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</si>
  <si>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</si>
  <si>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</si>
  <si>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</si>
  <si>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</si>
  <si>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</si>
  <si>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</si>
  <si>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</si>
  <si>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</si>
  <si>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</si>
  <si>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</si>
  <si>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</si>
  <si>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</si>
  <si>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</si>
  <si>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</si>
  <si>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</si>
  <si>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</si>
  <si>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</si>
  <si>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</si>
  <si>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</si>
  <si>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</si>
  <si>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</si>
  <si>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</si>
  <si>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</si>
  <si>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</si>
  <si>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</si>
  <si>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</si>
  <si>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</si>
  <si>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</si>
  <si>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</si>
  <si>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</si>
  <si>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</si>
  <si>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</si>
  <si>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</si>
  <si>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</si>
  <si>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</si>
  <si>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</si>
  <si>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</si>
  <si>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</si>
  <si>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</si>
  <si>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</si>
  <si>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</si>
  <si>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</si>
  <si>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</si>
  <si>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</si>
  <si>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</si>
  <si>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</si>
  <si>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</si>
  <si>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</si>
  <si>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</si>
  <si>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</si>
  <si>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</si>
  <si>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</si>
  <si>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</si>
  <si>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</si>
  <si>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</si>
  <si>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</si>
  <si>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</si>
  <si>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</si>
  <si>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</si>
  <si>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</si>
  <si>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</si>
  <si>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</si>
  <si>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</si>
  <si>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</si>
  <si>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</si>
  <si>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</si>
  <si>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</si>
  <si>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</si>
  <si>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</si>
  <si>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</si>
  <si>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</si>
  <si>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</si>
  <si>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</si>
  <si>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</si>
  <si>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</si>
  <si>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</si>
  <si>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</si>
  <si>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</si>
  <si>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</si>
  <si>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</si>
  <si>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</si>
  <si>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</si>
  <si>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</si>
  <si>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</si>
  <si>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</si>
  <si>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</si>
  <si>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</si>
  <si>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</si>
  <si>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</si>
  <si>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</si>
  <si>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</si>
  <si>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</si>
  <si>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</si>
  <si>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</si>
  <si>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</si>
  <si>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</si>
  <si>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</si>
  <si>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</si>
  <si>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</si>
  <si>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</si>
  <si>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</si>
  <si>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</si>
  <si>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</si>
  <si>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</si>
  <si>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</si>
  <si>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</si>
  <si>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</si>
  <si>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</si>
  <si>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</si>
  <si>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</si>
  <si>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</si>
  <si>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</si>
  <si>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</si>
  <si>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</si>
  <si>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</si>
  <si>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</si>
  <si>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</si>
  <si>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</si>
  <si>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</si>
  <si>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</si>
  <si>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</si>
  <si>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</si>
  <si>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</si>
  <si>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</si>
  <si>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</si>
  <si>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</si>
  <si>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</si>
  <si>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</si>
  <si>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</si>
  <si>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</si>
  <si>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</si>
  <si>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</si>
  <si>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</si>
  <si>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</si>
  <si>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</si>
  <si>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</si>
  <si>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</si>
  <si>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</si>
  <si>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</si>
  <si>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</si>
  <si>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</si>
  <si>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</si>
  <si>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</si>
  <si>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</si>
  <si>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</si>
  <si>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</si>
  <si>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</si>
  <si>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</si>
  <si>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</si>
  <si>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</si>
  <si>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</si>
  <si>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</si>
  <si>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</si>
  <si>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</si>
  <si>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</si>
  <si>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</si>
  <si>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</si>
  <si>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</si>
  <si>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</si>
  <si>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</si>
  <si>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</si>
  <si>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</si>
  <si>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</si>
  <si>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</si>
  <si>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</si>
  <si>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</si>
  <si>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</si>
  <si>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</si>
  <si>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</si>
  <si>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</si>
  <si>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</si>
  <si>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</si>
  <si>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</si>
  <si>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</si>
  <si>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</si>
  <si>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</si>
  <si>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</si>
  <si>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</si>
  <si>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</si>
  <si>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</si>
  <si>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</si>
  <si>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</si>
  <si>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</si>
  <si>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</si>
  <si>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</si>
  <si>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</si>
  <si>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</si>
  <si>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</si>
  <si>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</si>
  <si>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</si>
  <si>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</si>
  <si>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</si>
  <si>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</si>
  <si>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</si>
  <si>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</si>
  <si>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</si>
  <si>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</si>
  <si>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</si>
  <si>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</si>
  <si>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</si>
  <si>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</si>
  <si>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</si>
  <si>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</si>
  <si>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</si>
  <si>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</si>
  <si>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</si>
  <si>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</si>
  <si>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</si>
  <si>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</si>
  <si>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</si>
  <si>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</si>
  <si>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</si>
  <si>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</si>
  <si>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</si>
  <si>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</si>
  <si>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</si>
  <si>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</si>
  <si>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</si>
  <si>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</si>
  <si>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</si>
  <si>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</si>
  <si>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</si>
  <si>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</si>
  <si>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</si>
  <si>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</si>
  <si>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</si>
  <si>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</si>
  <si>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</si>
  <si>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</si>
  <si>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</si>
  <si>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</si>
  <si>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</si>
  <si>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</si>
  <si>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</si>
  <si>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</si>
  <si>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</si>
  <si>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</si>
  <si>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</si>
  <si>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</si>
  <si>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</si>
  <si>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</si>
  <si>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</si>
  <si>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</si>
  <si>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</si>
  <si>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</si>
  <si>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</si>
  <si>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</si>
  <si>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</si>
  <si>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</si>
  <si>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</si>
  <si>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</si>
  <si>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</si>
  <si>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</si>
  <si>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</si>
  <si>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</si>
  <si>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</si>
  <si>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</si>
  <si>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</si>
  <si>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</si>
  <si>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</si>
  <si>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</si>
  <si>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</si>
  <si>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</si>
  <si>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</si>
  <si>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</si>
  <si>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</si>
  <si>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</si>
  <si>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</si>
  <si>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</si>
  <si>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</si>
  <si>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</si>
  <si>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</si>
  <si>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</si>
  <si>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</si>
  <si>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</si>
  <si>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</si>
  <si>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</si>
  <si>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</si>
  <si>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</si>
  <si>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</si>
  <si>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</si>
  <si>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</si>
  <si>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</si>
  <si>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</si>
  <si>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</si>
  <si>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</si>
  <si>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</si>
  <si>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</si>
  <si>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</si>
  <si>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</si>
  <si>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</si>
  <si>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</si>
  <si>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</si>
  <si>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</si>
  <si>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</si>
  <si>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</si>
  <si>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</si>
  <si>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</si>
  <si>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</si>
  <si>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</si>
  <si>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</si>
  <si>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</si>
  <si>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</si>
  <si>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</si>
  <si>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</si>
  <si>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</si>
  <si>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</si>
  <si>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</si>
  <si>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</si>
  <si>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</si>
  <si>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</si>
  <si>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</si>
  <si>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</si>
  <si>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</si>
  <si>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</si>
  <si>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</si>
  <si>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</si>
  <si>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</si>
  <si>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</si>
  <si>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</si>
  <si>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</si>
  <si>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</si>
  <si>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</si>
  <si>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</si>
  <si>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</si>
  <si>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</si>
  <si>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</si>
  <si>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</si>
  <si>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</si>
  <si>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</si>
  <si>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</si>
  <si>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</si>
  <si>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</si>
  <si>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</si>
  <si>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</si>
  <si>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</si>
  <si>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</si>
  <si>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</si>
  <si>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</si>
  <si>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</si>
  <si>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</si>
  <si>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</si>
  <si>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</si>
  <si>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</si>
  <si>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</si>
  <si>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</si>
  <si>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</si>
  <si>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</si>
  <si>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</si>
  <si>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</si>
  <si>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</si>
  <si>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</si>
  <si>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</si>
  <si>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</si>
  <si>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</si>
  <si>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</si>
  <si>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</si>
  <si>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</si>
  <si>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</si>
  <si>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</si>
  <si>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</si>
  <si>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</si>
  <si>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</si>
  <si>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</si>
  <si>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</si>
  <si>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</si>
  <si>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</si>
  <si>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</si>
  <si>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</si>
  <si>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</si>
  <si>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</si>
  <si>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</si>
  <si>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</si>
  <si>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</si>
  <si>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</si>
  <si>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</si>
  <si>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</si>
  <si>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</si>
  <si>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</si>
  <si>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</si>
  <si>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</si>
  <si>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</si>
  <si>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</si>
  <si>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</si>
  <si>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</si>
  <si>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</si>
  <si>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</si>
  <si>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</si>
  <si>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</si>
  <si>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</si>
  <si>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</si>
  <si>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</si>
  <si>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</si>
  <si>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</si>
  <si>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</si>
  <si>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</si>
  <si>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</si>
  <si>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</si>
  <si>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</si>
  <si>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</si>
  <si>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</si>
  <si>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</si>
  <si>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</si>
  <si>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</si>
  <si>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</si>
  <si>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</si>
  <si>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</si>
  <si>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</si>
  <si>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</si>
  <si>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</si>
  <si>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</si>
  <si>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</si>
  <si>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</si>
  <si>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</si>
  <si>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</si>
  <si>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</si>
  <si>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</si>
  <si>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</si>
  <si>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</si>
  <si>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</si>
  <si>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</si>
  <si>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</si>
  <si>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</si>
  <si>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</si>
  <si>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</si>
  <si>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</si>
  <si>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</si>
  <si>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</si>
  <si>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</si>
  <si>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</si>
  <si>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</si>
  <si>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</si>
  <si>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</si>
  <si>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</si>
  <si>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</si>
  <si>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</si>
  <si>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</si>
  <si>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</si>
  <si>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</si>
  <si>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</si>
  <si>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</si>
  <si>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</si>
  <si>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</si>
  <si>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</si>
  <si>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</si>
  <si>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</si>
  <si>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</si>
  <si>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</si>
  <si>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</si>
  <si>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</si>
  <si>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</si>
  <si>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</si>
  <si>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</si>
  <si>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</si>
  <si>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</si>
  <si>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</si>
  <si>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</si>
  <si>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</si>
  <si>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</si>
  <si>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</si>
  <si>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</si>
  <si>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</si>
  <si>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</si>
  <si>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</si>
  <si>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</si>
  <si>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</si>
  <si>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</si>
  <si>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</si>
  <si>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</si>
  <si>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</si>
  <si>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</si>
  <si>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</si>
  <si>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</si>
  <si>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</si>
  <si>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</si>
  <si>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</si>
  <si>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</si>
  <si>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</si>
  <si>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</si>
  <si>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</si>
  <si>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</si>
  <si>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</si>
  <si>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</si>
  <si>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</si>
  <si>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</si>
  <si>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</si>
  <si>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</si>
  <si>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</si>
  <si>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</si>
  <si>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</si>
  <si>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</si>
  <si>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</si>
  <si>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</si>
  <si>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</si>
  <si>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</si>
  <si>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</si>
  <si>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</si>
  <si>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</si>
  <si>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</si>
  <si>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</si>
  <si>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</si>
  <si>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</si>
  <si>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</si>
  <si>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</si>
  <si>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</si>
  <si>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</si>
  <si>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</si>
  <si>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</si>
  <si>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</si>
  <si>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</si>
  <si>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</si>
  <si>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</si>
  <si>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</si>
  <si>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</si>
  <si>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</si>
  <si>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</si>
  <si>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</si>
  <si>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</si>
  <si>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</si>
  <si>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</si>
  <si>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</si>
  <si>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</si>
  <si>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</si>
  <si>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</si>
  <si>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</si>
  <si>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</si>
  <si>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</si>
  <si>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</si>
  <si>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</si>
  <si>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</si>
  <si>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</si>
  <si>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</si>
  <si>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</si>
  <si>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</si>
  <si>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</si>
  <si>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</si>
  <si>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</si>
  <si>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</si>
  <si>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</si>
  <si>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</si>
  <si>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</si>
  <si>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</si>
  <si>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</si>
  <si>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</si>
  <si>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</si>
  <si>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</si>
  <si>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</si>
  <si>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</si>
  <si>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</si>
  <si>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</si>
  <si>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</si>
  <si>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</si>
  <si>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</si>
  <si>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</si>
  <si>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</si>
  <si>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</si>
  <si>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</si>
  <si>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</si>
  <si>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</si>
  <si>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</si>
  <si>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</si>
  <si>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</si>
  <si>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</si>
  <si>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</si>
  <si>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</si>
  <si>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</si>
  <si>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</si>
  <si>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</si>
  <si>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</si>
  <si>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</si>
  <si>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</si>
  <si>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</si>
  <si>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</si>
  <si>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</si>
  <si>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</si>
  <si>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</si>
  <si>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</si>
  <si>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</si>
  <si>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</si>
  <si>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</si>
  <si>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</si>
  <si>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</si>
  <si>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</si>
  <si>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</si>
  <si>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</si>
  <si>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</si>
  <si>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</si>
  <si>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</si>
  <si>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</si>
  <si>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</si>
  <si>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</si>
  <si>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</si>
  <si>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</si>
  <si>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</si>
  <si>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</si>
  <si>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</si>
  <si>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</si>
  <si>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</si>
  <si>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</si>
  <si>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</si>
  <si>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</si>
  <si>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</si>
  <si>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</si>
  <si>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</si>
  <si>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</si>
  <si>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</si>
  <si>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</si>
  <si>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</si>
  <si>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</si>
  <si>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</si>
  <si>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</si>
  <si>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</si>
  <si>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</si>
  <si>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</si>
  <si>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</si>
  <si>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</si>
  <si>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</si>
  <si>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</si>
  <si>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</si>
  <si>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</si>
  <si>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</si>
  <si>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</si>
  <si>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</si>
  <si>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</si>
  <si>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</si>
  <si>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</si>
  <si>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</si>
  <si>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</si>
  <si>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</si>
  <si>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</si>
  <si>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</si>
  <si>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</si>
  <si>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</si>
  <si>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</si>
  <si>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</si>
  <si>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</si>
  <si>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</si>
  <si>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</si>
  <si>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</si>
  <si>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</si>
  <si>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</si>
  <si>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</si>
  <si>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</si>
  <si>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</si>
  <si>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</si>
  <si>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</si>
  <si>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</si>
  <si>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</si>
  <si>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</si>
  <si>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</si>
  <si>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</si>
  <si>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</si>
  <si>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</si>
  <si>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</si>
  <si>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</si>
  <si>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</si>
  <si>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</si>
  <si>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</si>
  <si>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</si>
  <si>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</si>
  <si>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</si>
  <si>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</si>
  <si>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</si>
  <si>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</si>
  <si>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</si>
  <si>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</si>
  <si>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</si>
  <si>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</si>
  <si>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</si>
  <si>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</si>
  <si>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</si>
  <si>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</si>
  <si>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</si>
  <si>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</si>
  <si>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</si>
  <si>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</si>
  <si>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</si>
  <si>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</si>
  <si>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</si>
  <si>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</si>
  <si>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</si>
  <si>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</si>
  <si>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</si>
  <si>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</si>
  <si>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</si>
  <si>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</si>
  <si>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</si>
  <si>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</si>
  <si>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</si>
  <si>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</si>
  <si>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</si>
  <si>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</si>
  <si>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</si>
  <si>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</si>
  <si>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</si>
  <si>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</si>
  <si>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</si>
  <si>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</si>
  <si>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</si>
  <si>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</si>
  <si>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</si>
  <si>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</si>
  <si>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</si>
  <si>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</si>
  <si>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</si>
  <si>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</si>
  <si>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</si>
  <si>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</si>
  <si>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</si>
  <si>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</si>
  <si>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</si>
  <si>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</si>
  <si>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</si>
  <si>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</si>
  <si>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</si>
  <si>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</si>
  <si>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</si>
  <si>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</si>
  <si>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</si>
  <si>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</si>
  <si>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</si>
  <si>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</si>
  <si>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</si>
  <si>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</si>
  <si>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</si>
  <si>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</si>
  <si>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</si>
  <si>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</si>
  <si>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</si>
  <si>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</si>
  <si>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</si>
  <si>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</si>
  <si>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</si>
  <si>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</si>
  <si>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</si>
  <si>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</si>
  <si>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</si>
  <si>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</si>
  <si>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</si>
  <si>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</si>
  <si>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</si>
  <si>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</si>
  <si>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</si>
  <si>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</si>
  <si>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</si>
  <si>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</si>
  <si>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</si>
  <si>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</si>
  <si>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</si>
  <si>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</si>
  <si>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</si>
  <si>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</si>
  <si>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</si>
  <si>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</si>
  <si>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</si>
  <si>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</si>
  <si>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</si>
  <si>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</si>
  <si>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</si>
  <si>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</si>
  <si>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</si>
  <si>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</si>
  <si>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</si>
  <si>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</si>
  <si>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</si>
  <si>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</si>
  <si>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</si>
  <si>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</si>
  <si>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</si>
  <si>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</si>
  <si>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</si>
  <si>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</si>
  <si>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</si>
  <si>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</si>
  <si>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</si>
  <si>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</si>
  <si>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</si>
  <si>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</si>
  <si>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</si>
  <si>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</si>
  <si>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</si>
  <si>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</si>
  <si>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</si>
  <si>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</si>
  <si>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</si>
  <si>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</si>
  <si>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</si>
  <si>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</si>
  <si>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</si>
  <si>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</si>
  <si>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</si>
  <si>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</si>
  <si>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</si>
  <si>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</si>
  <si>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</si>
  <si>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</si>
  <si>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</si>
  <si>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</si>
  <si>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</si>
  <si>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</si>
  <si>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</si>
  <si>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</si>
  <si>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</si>
  <si>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</si>
  <si>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</si>
  <si>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</si>
  <si>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</si>
  <si>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</si>
  <si>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</si>
  <si>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</si>
  <si>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</si>
  <si>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</si>
  <si>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</si>
  <si>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</si>
  <si>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</si>
  <si>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</si>
  <si>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</si>
  <si>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</si>
  <si>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</si>
  <si>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</si>
  <si>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</si>
  <si>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</si>
  <si>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</si>
  <si>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</si>
  <si>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</si>
  <si>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</si>
  <si>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</si>
  <si>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</si>
  <si>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</si>
  <si>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</si>
  <si>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</si>
  <si>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</si>
  <si>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</si>
  <si>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</si>
  <si>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</si>
  <si>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</si>
  <si>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</si>
  <si>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</si>
  <si>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</si>
  <si>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</si>
  <si>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</si>
  <si>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</si>
  <si>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</si>
  <si>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</si>
  <si>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</si>
  <si>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</si>
  <si>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</si>
  <si>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</si>
  <si>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</si>
  <si>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</si>
  <si>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</si>
  <si>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</si>
  <si>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</si>
  <si>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</si>
  <si>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</si>
  <si>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</si>
  <si>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</si>
  <si>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</si>
  <si>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</si>
  <si>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</si>
  <si>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</si>
  <si>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</si>
  <si>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</si>
  <si>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</si>
  <si>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</si>
  <si>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</si>
  <si>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</si>
  <si>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</si>
  <si>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</si>
  <si>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</si>
  <si>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</si>
  <si>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</si>
  <si>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</si>
  <si>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</si>
  <si>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</si>
  <si>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</si>
  <si>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</si>
  <si>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</si>
  <si>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</si>
  <si>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</si>
  <si>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</si>
  <si>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</si>
  <si>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</si>
  <si>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</si>
  <si>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</si>
  <si>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</si>
  <si>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</si>
  <si>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</si>
  <si>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</si>
  <si>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</si>
  <si>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</si>
  <si>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</si>
  <si>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</si>
  <si>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</si>
  <si>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</si>
  <si>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</si>
  <si>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</si>
  <si>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</si>
  <si>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</si>
  <si>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</si>
  <si>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</si>
  <si>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</si>
  <si>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</si>
  <si>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</si>
  <si>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</si>
  <si>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</si>
  <si>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</si>
  <si>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</si>
  <si>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</si>
  <si>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</si>
  <si>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</si>
  <si>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</si>
  <si>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</si>
  <si>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</si>
  <si>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</si>
  <si>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</si>
  <si>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</si>
  <si>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</si>
  <si>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</si>
  <si>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</si>
  <si>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</si>
  <si>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</si>
  <si>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</si>
  <si>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</si>
  <si>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</si>
  <si>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</si>
  <si>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</si>
  <si>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</si>
  <si>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</si>
  <si>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</si>
  <si>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</si>
  <si>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</si>
  <si>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</si>
  <si>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</si>
  <si>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</si>
  <si>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</si>
  <si>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</si>
  <si>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</si>
  <si>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</si>
  <si>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</si>
  <si>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</si>
  <si>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</si>
  <si>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</si>
  <si>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</si>
  <si>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</si>
  <si>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</si>
  <si>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</si>
  <si>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</si>
  <si>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</si>
  <si>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</si>
  <si>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</si>
  <si>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</si>
  <si>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</si>
  <si>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</si>
  <si>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</si>
  <si>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</si>
  <si>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</si>
  <si>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</si>
  <si>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</si>
  <si>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</si>
  <si>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</si>
  <si>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</si>
  <si>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</si>
  <si>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</si>
  <si>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</si>
  <si>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</si>
  <si>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</si>
  <si>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</si>
  <si>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</si>
  <si>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</si>
  <si>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</si>
  <si>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</si>
  <si>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</si>
  <si>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</si>
  <si>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</si>
  <si>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</si>
  <si>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</si>
  <si>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</si>
  <si>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</si>
  <si>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</si>
  <si>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</si>
  <si>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</si>
  <si>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</si>
  <si>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</si>
  <si>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</si>
  <si>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</si>
  <si>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</si>
  <si>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</si>
  <si>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</si>
  <si>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</si>
  <si>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</si>
  <si>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</si>
  <si>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</si>
  <si>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</si>
  <si>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</si>
  <si>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</si>
  <si>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</si>
  <si>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</si>
  <si>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</si>
  <si>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</si>
  <si>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</si>
  <si>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</si>
  <si>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</si>
  <si>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</si>
  <si>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</si>
  <si>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</si>
  <si>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</si>
  <si>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</si>
  <si>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</si>
  <si>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</si>
  <si>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</si>
  <si>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</si>
  <si>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</si>
  <si>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</si>
  <si>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</si>
  <si>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</si>
  <si>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</si>
  <si>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</si>
  <si>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</si>
  <si>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</si>
  <si>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</si>
  <si>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</si>
  <si>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</si>
  <si>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</si>
  <si>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</si>
  <si>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</si>
  <si>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</si>
  <si>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</si>
  <si>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</si>
  <si>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</si>
  <si>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</si>
  <si>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</si>
  <si>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</si>
  <si>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</si>
  <si>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</si>
  <si>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</si>
  <si>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</si>
  <si>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</si>
  <si>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</si>
  <si>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</si>
  <si>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</si>
  <si>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</si>
  <si>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</si>
  <si>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</si>
  <si>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</si>
  <si>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</si>
  <si>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</si>
  <si>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</si>
  <si>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</si>
  <si>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</si>
  <si>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</si>
  <si>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</si>
  <si>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</si>
  <si>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</si>
  <si>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</si>
  <si>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</si>
  <si>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</si>
  <si>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</si>
  <si>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</si>
  <si>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</si>
  <si>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</si>
  <si>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</si>
  <si>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</si>
  <si>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</si>
  <si>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</si>
  <si>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</si>
  <si>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</si>
  <si>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</si>
  <si>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</si>
  <si>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</si>
  <si>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</si>
  <si>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</si>
  <si>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</si>
  <si>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</si>
  <si>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</si>
  <si>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</si>
  <si>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</si>
  <si>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</si>
  <si>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</si>
  <si>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</si>
  <si>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</si>
  <si>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</si>
  <si>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</si>
  <si>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</si>
  <si>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</si>
  <si>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</si>
  <si>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</si>
  <si>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</si>
  <si>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</si>
  <si>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</si>
  <si>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</si>
  <si>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</si>
  <si>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</si>
  <si>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</si>
  <si>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</si>
  <si>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</si>
  <si>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</si>
  <si>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</si>
  <si>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</si>
  <si>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</si>
  <si>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</si>
  <si>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</si>
  <si>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</si>
  <si>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</si>
  <si>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</si>
  <si>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</si>
  <si>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</si>
  <si>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</si>
  <si>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</si>
  <si>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</si>
  <si>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</si>
  <si>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</si>
  <si>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</si>
  <si>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</si>
  <si>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</si>
  <si>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</si>
  <si>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</si>
  <si>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</si>
  <si>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</si>
  <si>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</si>
  <si>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</si>
  <si>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</si>
  <si>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</si>
  <si>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</si>
  <si>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</si>
  <si>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</si>
  <si>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</si>
  <si>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</si>
  <si>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</si>
  <si>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</si>
  <si>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</si>
  <si>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</si>
  <si>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</si>
  <si>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</si>
  <si>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</si>
  <si>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</si>
  <si>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</si>
  <si>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</si>
  <si>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</si>
  <si>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</si>
  <si>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</si>
  <si>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</si>
  <si>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</si>
  <si>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</si>
  <si>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</si>
  <si>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</si>
  <si>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</si>
  <si>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</si>
  <si>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</si>
  <si>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</si>
  <si>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</si>
  <si>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</si>
  <si>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</si>
  <si>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</si>
  <si>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</si>
  <si>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</si>
  <si>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</si>
  <si>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</si>
  <si>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</si>
  <si>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</si>
  <si>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</si>
  <si>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</si>
  <si>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</si>
  <si>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</si>
  <si>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</si>
  <si>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</si>
  <si>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</si>
  <si>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</si>
  <si>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</si>
  <si>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</si>
  <si>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</si>
  <si>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</si>
  <si>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</si>
  <si>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</si>
  <si>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</si>
  <si>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</si>
  <si>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</si>
  <si>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</si>
  <si>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</si>
  <si>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</si>
  <si>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</si>
  <si>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</si>
  <si>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</si>
  <si>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</si>
  <si>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</si>
  <si>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</si>
  <si>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</si>
  <si>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</si>
  <si>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</si>
  <si>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</si>
  <si>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</si>
  <si>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</si>
  <si>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</si>
  <si>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</si>
  <si>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</si>
  <si>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</si>
  <si>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</si>
  <si>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</si>
  <si>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</si>
  <si>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</si>
  <si>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</si>
  <si>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</si>
  <si>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</si>
  <si>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</si>
  <si>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</si>
  <si>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</si>
  <si>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</si>
  <si>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</si>
  <si>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</si>
  <si>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</si>
  <si>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</si>
  <si>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</si>
  <si>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</si>
  <si>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</si>
  <si>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</si>
  <si>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</si>
  <si>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</si>
  <si>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</si>
  <si>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</si>
  <si>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</si>
  <si>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</si>
  <si>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</si>
  <si>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</si>
  <si>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</si>
  <si>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</si>
  <si>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</si>
  <si>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</si>
  <si>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</si>
  <si>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</si>
  <si>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</si>
  <si>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</si>
  <si>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</si>
  <si>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</si>
  <si>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</si>
  <si>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</si>
  <si>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</si>
  <si>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</si>
  <si>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</si>
  <si>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</si>
  <si>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</si>
  <si>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</si>
  <si>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</si>
  <si>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</si>
  <si>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</si>
  <si>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</si>
  <si>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</si>
  <si>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</si>
  <si>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</si>
  <si>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</si>
  <si>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</si>
  <si>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</si>
  <si>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</si>
  <si>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</si>
  <si>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</si>
  <si>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</si>
  <si>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</si>
  <si>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</si>
  <si>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</si>
  <si>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</si>
  <si>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</si>
  <si>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</si>
  <si>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</si>
  <si>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</si>
  <si>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</si>
  <si>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</si>
  <si>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</si>
  <si>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</si>
  <si>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</si>
  <si>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</si>
  <si>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</si>
  <si>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</si>
  <si>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</si>
  <si>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</si>
  <si>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</si>
  <si>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</si>
  <si>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</si>
  <si>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</si>
  <si>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</si>
  <si>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</si>
  <si>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</si>
  <si>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</si>
  <si>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</si>
  <si>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</si>
  <si>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</si>
  <si>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</si>
  <si>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</si>
  <si>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</si>
  <si>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</si>
  <si>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</si>
  <si>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</si>
  <si>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</si>
  <si>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</si>
  <si>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</si>
  <si>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</si>
  <si>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</si>
  <si>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</si>
  <si>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</si>
  <si>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</si>
  <si>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</si>
  <si>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</si>
  <si>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</si>
  <si>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</si>
  <si>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</si>
  <si>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</si>
  <si>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</si>
  <si>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</si>
  <si>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</si>
  <si>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</si>
  <si>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</si>
  <si>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</si>
  <si>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</si>
  <si>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</si>
  <si>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</si>
  <si>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</si>
  <si>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</si>
  <si>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</si>
  <si>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</si>
  <si>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</si>
  <si>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</si>
  <si>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</si>
  <si>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</si>
  <si>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</si>
  <si>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</si>
  <si>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</si>
  <si>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</si>
  <si>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</si>
  <si>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</si>
  <si>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</si>
  <si>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</si>
  <si>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</si>
  <si>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</si>
  <si>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</si>
  <si>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</si>
  <si>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</si>
  <si>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</si>
  <si>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</si>
  <si>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</si>
  <si>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</si>
  <si>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</si>
  <si>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</si>
  <si>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</si>
  <si>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</si>
  <si>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</si>
  <si>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</si>
  <si>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</si>
  <si>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</si>
  <si>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</si>
  <si>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</si>
  <si>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</si>
  <si>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</si>
  <si>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</si>
  <si>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</si>
  <si>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</si>
  <si>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</si>
  <si>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</si>
  <si>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</si>
  <si>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</si>
  <si>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</si>
  <si>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</si>
  <si>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</si>
  <si>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</si>
  <si>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</si>
  <si>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</si>
  <si>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</si>
  <si>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</si>
  <si>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</si>
  <si>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</si>
  <si>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</si>
  <si>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</si>
  <si>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</si>
  <si>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</si>
  <si>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</si>
  <si>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</si>
  <si>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</si>
  <si>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</si>
  <si>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</si>
  <si>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</si>
  <si>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</si>
  <si>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</si>
  <si>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</si>
  <si>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</si>
  <si>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</si>
  <si>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</si>
  <si>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</si>
  <si>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</si>
  <si>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</si>
  <si>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</si>
  <si>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</si>
  <si>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</si>
  <si>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</si>
  <si>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</si>
  <si>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</si>
  <si>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</si>
  <si>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</si>
  <si>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</si>
  <si>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</si>
  <si>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</si>
  <si>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</si>
  <si>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</si>
  <si>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</si>
  <si>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</si>
  <si>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</si>
  <si>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</si>
  <si>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</si>
  <si>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</si>
  <si>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</si>
  <si>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</si>
  <si>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</si>
  <si>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</si>
  <si>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</si>
  <si>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</si>
  <si>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</si>
  <si>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</si>
  <si>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</si>
  <si>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</si>
  <si>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</si>
  <si>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</si>
  <si>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</si>
  <si>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</si>
  <si>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</si>
  <si>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</si>
  <si>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</si>
  <si>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</si>
  <si>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</si>
  <si>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</si>
  <si>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</si>
  <si>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</si>
  <si>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</si>
  <si>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</si>
  <si>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</si>
  <si>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</si>
  <si>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</si>
  <si>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</si>
  <si>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</si>
  <si>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</si>
  <si>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</si>
  <si>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</si>
  <si>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</si>
  <si>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</si>
  <si>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</si>
  <si>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</si>
  <si>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</si>
  <si>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</si>
  <si>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</si>
  <si>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</si>
  <si>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</si>
  <si>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</si>
  <si>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</si>
  <si>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</si>
  <si>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</si>
  <si>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</si>
  <si>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</si>
  <si>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</si>
  <si>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</si>
  <si>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</si>
  <si>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</si>
  <si>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</si>
  <si>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</si>
  <si>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</si>
  <si>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</si>
  <si>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</si>
  <si>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</si>
  <si>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</si>
  <si>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</si>
  <si>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</si>
  <si>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</si>
  <si>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</si>
  <si>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</si>
  <si>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</si>
  <si>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</si>
  <si>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</si>
  <si>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</si>
  <si>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</si>
  <si>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</si>
  <si>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</si>
  <si>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</si>
  <si>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</si>
  <si>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</si>
  <si>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</si>
  <si>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</si>
  <si>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</si>
  <si>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</si>
  <si>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</si>
  <si>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</si>
  <si>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</si>
  <si>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</si>
  <si>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</si>
  <si>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</si>
  <si>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</si>
  <si>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</si>
  <si>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</si>
  <si>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</si>
  <si>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</si>
  <si>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</si>
  <si>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</si>
  <si>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</si>
  <si>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</si>
  <si>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</si>
  <si>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</si>
  <si>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</si>
  <si>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</si>
  <si>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</si>
  <si>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</si>
  <si>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</si>
  <si>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</si>
  <si>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</si>
  <si>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</si>
  <si>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</si>
  <si>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</si>
  <si>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</si>
  <si>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</si>
  <si>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</si>
  <si>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</si>
  <si>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</si>
  <si>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</si>
  <si>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</si>
  <si>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</si>
  <si>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</si>
  <si>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</si>
  <si>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</si>
  <si>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</si>
  <si>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</si>
  <si>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</si>
  <si>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</si>
  <si>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</si>
  <si>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</si>
  <si>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</si>
  <si>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</si>
  <si>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</si>
  <si>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</si>
  <si>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</si>
  <si>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</si>
  <si>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</si>
  <si>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</si>
  <si>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</si>
  <si>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</si>
  <si>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</si>
  <si>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</si>
  <si>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</si>
  <si>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</si>
  <si>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</si>
  <si>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</si>
  <si>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</si>
  <si>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</si>
  <si>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</si>
  <si>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</si>
  <si>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</si>
  <si>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</si>
  <si>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</si>
  <si>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</si>
  <si>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</si>
  <si>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</si>
  <si>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</si>
  <si>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</si>
  <si>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</si>
  <si>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</si>
  <si>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</si>
  <si>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</si>
  <si>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</si>
  <si>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</si>
  <si>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</si>
  <si>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</si>
  <si>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</si>
  <si>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</si>
  <si>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</si>
  <si>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</si>
  <si>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</si>
  <si>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</si>
  <si>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</si>
  <si>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</si>
  <si>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</si>
  <si>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</si>
  <si>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</si>
  <si>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</si>
  <si>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</si>
  <si>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</si>
  <si>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</si>
  <si>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</si>
  <si>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</si>
  <si>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</si>
  <si>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</si>
  <si>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</si>
  <si>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</si>
  <si>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</si>
  <si>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</si>
  <si>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</si>
  <si>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</si>
  <si>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</si>
  <si>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</si>
  <si>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</si>
  <si>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</si>
  <si>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</si>
  <si>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</si>
  <si>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</si>
  <si>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</si>
  <si>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</si>
  <si>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</si>
  <si>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</si>
  <si>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</si>
  <si>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</si>
  <si>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</si>
  <si>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</si>
  <si>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</si>
  <si>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</si>
  <si>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</si>
  <si>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</si>
  <si>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</si>
  <si>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</si>
  <si>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</si>
  <si>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</si>
  <si>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</si>
  <si>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</si>
  <si>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</si>
  <si>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</si>
  <si>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</si>
  <si>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</si>
  <si>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</si>
  <si>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</si>
  <si>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</si>
  <si>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</si>
  <si>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</si>
  <si>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</si>
  <si>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</si>
  <si>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</si>
  <si>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</si>
  <si>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</si>
  <si>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</si>
  <si>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</si>
  <si>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</si>
  <si>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</si>
  <si>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</si>
  <si>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</si>
  <si>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</si>
  <si>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</si>
  <si>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</si>
  <si>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</si>
  <si>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</si>
  <si>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</si>
  <si>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</si>
  <si>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</si>
  <si>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</si>
  <si>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</si>
  <si>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</si>
  <si>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</si>
  <si>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</si>
  <si>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</si>
  <si>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</si>
  <si>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</si>
  <si>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</si>
  <si>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</si>
  <si>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</si>
  <si>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</si>
  <si>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</si>
  <si>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</si>
  <si>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</si>
  <si>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</si>
  <si>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</si>
  <si>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</si>
  <si>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</si>
  <si>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</si>
  <si>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</si>
  <si>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</si>
  <si>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</si>
  <si>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</si>
  <si>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</si>
  <si>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</si>
  <si>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</si>
  <si>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</si>
  <si>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</si>
  <si>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</si>
  <si>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</si>
  <si>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</si>
  <si>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</si>
  <si>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</si>
  <si>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</si>
  <si>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</si>
  <si>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</si>
  <si>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</si>
  <si>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</si>
  <si>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</si>
  <si>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</si>
  <si>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</si>
  <si>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</si>
  <si>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</si>
  <si>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</si>
  <si>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</si>
  <si>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</si>
  <si>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</si>
  <si>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</si>
  <si>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</si>
  <si>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</si>
  <si>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</si>
  <si>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</si>
  <si>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</si>
  <si>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</si>
  <si>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</si>
  <si>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</si>
  <si>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</si>
  <si>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</si>
  <si>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</si>
  <si>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</si>
  <si>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</si>
  <si>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</si>
  <si>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</si>
  <si>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</si>
  <si>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</si>
  <si>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</si>
  <si>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</si>
  <si>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</si>
  <si>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</si>
  <si>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</si>
  <si>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</si>
  <si>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</si>
  <si>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</si>
  <si>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</si>
  <si>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</si>
  <si>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</si>
  <si>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</si>
  <si>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</si>
  <si>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</si>
  <si>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</si>
  <si>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</si>
  <si>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</si>
  <si>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</si>
  <si>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</si>
  <si>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</si>
  <si>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</si>
  <si>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</si>
  <si>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</si>
  <si>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</si>
  <si>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</si>
  <si>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</si>
  <si>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</si>
  <si>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</si>
  <si>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</si>
  <si>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</si>
  <si>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</si>
  <si>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</si>
  <si>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</si>
  <si>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</si>
  <si>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</si>
  <si>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</si>
  <si>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</si>
  <si>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</si>
  <si>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</si>
  <si>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</si>
  <si>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</si>
  <si>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</si>
  <si>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</si>
  <si>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</si>
  <si>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</si>
  <si>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</si>
  <si>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</si>
  <si>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</si>
  <si>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</si>
  <si>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</si>
  <si>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</si>
  <si>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</si>
  <si>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</si>
  <si>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</si>
  <si>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</si>
  <si>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</si>
  <si>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</si>
  <si>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</si>
  <si>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</si>
  <si>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</si>
  <si>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</si>
  <si>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</si>
  <si>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</si>
  <si>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</si>
  <si>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</si>
  <si>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</si>
  <si>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</si>
  <si>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</si>
  <si>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</si>
  <si>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</si>
  <si>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</si>
  <si>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</si>
  <si>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</si>
  <si>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</si>
  <si>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</si>
  <si>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</si>
  <si>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</si>
  <si>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</si>
  <si>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</si>
  <si>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</si>
  <si>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</si>
  <si>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</si>
  <si>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</si>
  <si>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</si>
  <si>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</si>
  <si>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</si>
  <si>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</si>
  <si>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</si>
  <si>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</si>
  <si>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</si>
  <si>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</si>
  <si>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</si>
  <si>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</si>
  <si>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</si>
  <si>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</si>
  <si>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</si>
  <si>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</si>
  <si>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</si>
  <si>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</si>
  <si>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</si>
  <si>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</si>
  <si>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</si>
  <si>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</si>
  <si>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</si>
  <si>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</si>
  <si>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</si>
  <si>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</si>
  <si>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</si>
  <si>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</si>
  <si>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</si>
  <si>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</si>
  <si>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</si>
  <si>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</si>
  <si>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</si>
  <si>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</si>
  <si>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</si>
  <si>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</si>
  <si>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</si>
  <si>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</si>
  <si>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</si>
  <si>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</si>
  <si>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</si>
  <si>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</si>
  <si>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</si>
  <si>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</si>
  <si>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</si>
  <si>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</si>
  <si>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</si>
  <si>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</si>
  <si>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</si>
  <si>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</si>
  <si>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</si>
  <si>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</si>
  <si>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</si>
  <si>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</si>
  <si>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</si>
  <si>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</si>
  <si>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</si>
  <si>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</si>
  <si>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</si>
  <si>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</si>
  <si>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</si>
  <si>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</si>
  <si>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</si>
  <si>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</si>
  <si>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</si>
  <si>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</si>
  <si>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</si>
  <si>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</si>
  <si>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</si>
  <si>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</si>
  <si>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</si>
  <si>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</si>
  <si>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</si>
  <si>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</si>
  <si>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</si>
  <si>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</si>
  <si>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</si>
  <si>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</si>
  <si>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</si>
  <si>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</si>
  <si>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</si>
  <si>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</si>
  <si>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</si>
  <si>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</si>
  <si>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</si>
  <si>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</si>
  <si>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</si>
  <si>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</si>
  <si>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</si>
  <si>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</si>
  <si>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</si>
  <si>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</si>
  <si>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</si>
  <si>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</si>
  <si>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</si>
  <si>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</si>
  <si>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</si>
  <si>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</si>
  <si>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</si>
  <si>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</si>
  <si>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</si>
  <si>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</si>
  <si>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</si>
  <si>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</si>
  <si>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</si>
  <si>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</si>
  <si>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</si>
  <si>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</si>
  <si>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</si>
  <si>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</si>
  <si>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</si>
  <si>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</si>
  <si>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</si>
  <si>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</si>
  <si>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</si>
  <si>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</si>
  <si>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</si>
  <si>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</si>
  <si>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</si>
  <si>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</si>
  <si>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</si>
  <si>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</si>
  <si>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</si>
  <si>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</si>
  <si>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</si>
  <si>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</si>
  <si>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</si>
  <si>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</si>
  <si>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</si>
  <si>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</si>
  <si>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</si>
  <si>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</si>
  <si>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</si>
  <si>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</si>
  <si>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</si>
  <si>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</si>
  <si>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</si>
  <si>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</si>
  <si>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</si>
  <si>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</si>
  <si>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</si>
  <si>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</si>
  <si>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</si>
  <si>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</si>
  <si>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</si>
  <si>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</si>
  <si>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</si>
  <si>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</si>
  <si>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</si>
  <si>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</si>
  <si>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</si>
  <si>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</si>
  <si>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</si>
  <si>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</si>
  <si>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</si>
  <si>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</si>
  <si>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</si>
  <si>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</si>
  <si>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</si>
  <si>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</si>
  <si>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</si>
  <si>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</si>
  <si>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</si>
  <si>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</si>
  <si>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</si>
  <si>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</si>
  <si>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</si>
  <si>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</si>
  <si>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</si>
  <si>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</si>
  <si>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</si>
  <si>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</si>
  <si>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</si>
  <si>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</si>
  <si>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</si>
  <si>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</si>
  <si>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</si>
  <si>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</si>
  <si>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</si>
  <si>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</si>
  <si>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</si>
  <si>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</si>
  <si>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</si>
  <si>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</si>
  <si>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</si>
  <si>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</si>
  <si>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</si>
  <si>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</si>
  <si>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</si>
  <si>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</si>
  <si>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</si>
  <si>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</si>
  <si>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</si>
  <si>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</si>
  <si>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</si>
  <si>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</si>
  <si>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</si>
  <si>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</si>
  <si>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</si>
  <si>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</si>
  <si>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</si>
  <si>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</si>
  <si>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</si>
  <si>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</si>
  <si>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</si>
  <si>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</si>
  <si>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</si>
  <si>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</si>
  <si>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</si>
  <si>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</si>
  <si>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</si>
  <si>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</si>
  <si>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</si>
  <si>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</si>
  <si>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</si>
  <si>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</si>
  <si>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</si>
  <si>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</si>
  <si>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</si>
  <si>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</si>
  <si>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</si>
  <si>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</si>
  <si>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</si>
  <si>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</si>
  <si>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</si>
  <si>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</si>
  <si>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</si>
  <si>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</si>
  <si>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</si>
  <si>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</si>
  <si>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</si>
  <si>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</si>
  <si>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</si>
  <si>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</si>
  <si>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</si>
  <si>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</si>
  <si>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</si>
  <si>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</si>
  <si>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</si>
  <si>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</si>
  <si>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</si>
  <si>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</si>
  <si>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</si>
  <si>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</si>
  <si>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</si>
  <si>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</si>
  <si>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</si>
  <si>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</si>
  <si>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</si>
  <si>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</si>
  <si>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</si>
  <si>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</si>
  <si>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</si>
  <si>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</si>
  <si>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</si>
  <si>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</si>
  <si>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</si>
  <si>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</si>
  <si>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</si>
  <si>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</si>
  <si>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</si>
  <si>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</si>
  <si>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</si>
  <si>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</si>
  <si>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</si>
  <si>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</si>
  <si>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</si>
  <si>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</si>
  <si>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</si>
  <si>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</si>
  <si>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</si>
  <si>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</si>
  <si>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</si>
  <si>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</si>
  <si>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</si>
  <si>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</si>
  <si>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</si>
  <si>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</si>
  <si>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</si>
  <si>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</si>
  <si>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</si>
  <si>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</si>
  <si>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</si>
  <si>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</si>
  <si>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</si>
  <si>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</si>
  <si>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</si>
  <si>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</si>
  <si>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</si>
  <si>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</si>
  <si>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</si>
  <si>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</si>
  <si>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</si>
  <si>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</si>
  <si>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</si>
  <si>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</si>
  <si>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</si>
  <si>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</si>
  <si>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</si>
  <si>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</si>
  <si>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</si>
  <si>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</si>
  <si>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</si>
  <si>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</si>
  <si>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</si>
  <si>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</si>
  <si>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</si>
  <si>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</si>
  <si>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</si>
  <si>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</si>
  <si>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</si>
  <si>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</si>
  <si>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</si>
  <si>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</si>
  <si>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</si>
  <si>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</si>
  <si>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</si>
  <si>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</si>
  <si>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</si>
  <si>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</si>
  <si>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</si>
  <si>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</si>
  <si>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</si>
  <si>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</si>
  <si>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</si>
  <si>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</si>
  <si>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</si>
  <si>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</si>
  <si>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</si>
  <si>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</si>
  <si>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</si>
  <si>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</si>
  <si>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</si>
  <si>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</si>
  <si>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</si>
  <si>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</si>
  <si>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</si>
  <si>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</si>
  <si>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</si>
  <si>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</si>
  <si>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</si>
  <si>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</si>
  <si>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</si>
  <si>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</si>
  <si>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</si>
  <si>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</si>
  <si>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</si>
  <si>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</si>
  <si>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</si>
  <si>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</si>
  <si>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</si>
  <si>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</si>
  <si>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</si>
  <si>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</si>
  <si>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</si>
  <si>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</si>
  <si>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</si>
  <si>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</si>
  <si>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</si>
  <si>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</si>
  <si>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</si>
  <si>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</si>
  <si>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</si>
  <si>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</si>
  <si>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</si>
  <si>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</si>
  <si>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</si>
  <si>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</si>
  <si>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</si>
  <si>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</si>
  <si>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</si>
  <si>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</si>
  <si>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</si>
  <si>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</si>
  <si>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</si>
  <si>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</si>
  <si>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</si>
  <si>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</si>
  <si>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</si>
  <si>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</si>
  <si>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</si>
  <si>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</si>
  <si>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</si>
  <si>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</si>
  <si>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</si>
  <si>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</si>
  <si>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</si>
  <si>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</si>
  <si>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</si>
  <si>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</si>
  <si>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</si>
  <si>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</si>
  <si>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</si>
  <si>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</si>
  <si>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</si>
  <si>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</si>
  <si>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</si>
  <si>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</si>
  <si>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</si>
  <si>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</si>
  <si>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</si>
  <si>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</si>
  <si>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</si>
  <si>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</si>
  <si>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</si>
  <si>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</si>
  <si>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</si>
  <si>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</si>
  <si>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</si>
  <si>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</si>
  <si>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</si>
  <si>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</si>
  <si>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</si>
  <si>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</si>
  <si>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</si>
  <si>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</si>
  <si>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</si>
  <si>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</si>
  <si>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</si>
  <si>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</si>
  <si>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</si>
  <si>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</si>
  <si>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</si>
  <si>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</si>
  <si>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</si>
  <si>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</si>
  <si>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</si>
  <si>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</si>
  <si>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</si>
  <si>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</si>
  <si>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</si>
  <si>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</si>
  <si>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</si>
  <si>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</si>
  <si>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</si>
  <si>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</si>
  <si>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</si>
  <si>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</si>
  <si>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</si>
  <si>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</si>
  <si>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</si>
  <si>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</si>
  <si>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</si>
  <si>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</si>
  <si>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</si>
  <si>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</si>
  <si>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</si>
  <si>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</si>
  <si>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</si>
  <si>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</si>
  <si>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</si>
  <si>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</si>
  <si>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</si>
  <si>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</si>
  <si>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</si>
  <si>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</si>
  <si>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</si>
  <si>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</si>
  <si>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</si>
  <si>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</si>
  <si>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</si>
  <si>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</si>
  <si>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</si>
  <si>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</si>
  <si>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</si>
  <si>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</si>
  <si>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</si>
  <si>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</si>
  <si>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</si>
  <si>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</si>
  <si>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</si>
  <si>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</si>
  <si>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</si>
  <si>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</si>
  <si>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</si>
  <si>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</si>
  <si>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</si>
  <si>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</si>
  <si>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</si>
  <si>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</si>
  <si>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</si>
  <si>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</si>
  <si>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</si>
  <si>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</si>
  <si>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</si>
  <si>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</si>
  <si>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</si>
  <si>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</si>
  <si>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</si>
  <si>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</si>
  <si>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</si>
  <si>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</si>
  <si>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</si>
  <si>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</si>
  <si>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</si>
  <si>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</si>
  <si>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</si>
  <si>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</si>
  <si>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</si>
  <si>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</si>
  <si>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</si>
  <si>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</si>
  <si>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</si>
  <si>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</si>
  <si>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</si>
  <si>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</si>
  <si>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</si>
  <si>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</si>
  <si>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</si>
  <si>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</si>
  <si>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</si>
  <si>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</si>
  <si>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</si>
  <si>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</si>
  <si>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</si>
  <si>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</si>
  <si>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</si>
  <si>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</si>
  <si>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</si>
  <si>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</si>
  <si>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</si>
  <si>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</si>
  <si>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</si>
  <si>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</si>
  <si>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</si>
  <si>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</si>
  <si>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</si>
  <si>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</si>
  <si>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</si>
  <si>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</si>
  <si>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</si>
  <si>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</si>
  <si>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</si>
  <si>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</si>
  <si>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</si>
  <si>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</si>
  <si>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</si>
  <si>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</si>
  <si>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</si>
  <si>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</si>
  <si>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</si>
  <si>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</si>
  <si>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</si>
  <si>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</si>
  <si>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</si>
  <si>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</si>
  <si>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</si>
  <si>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</si>
  <si>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</si>
  <si>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</si>
  <si>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</si>
  <si>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</si>
  <si>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</si>
  <si>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</si>
  <si>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</si>
  <si>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</si>
  <si>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</si>
  <si>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</si>
  <si>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</si>
  <si>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</si>
  <si>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</si>
  <si>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</si>
  <si>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</si>
  <si>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</si>
  <si>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</si>
  <si>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</si>
  <si>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</si>
  <si>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</si>
  <si>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</si>
  <si>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</si>
  <si>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</si>
  <si>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</si>
  <si>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</si>
  <si>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</si>
  <si>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</si>
  <si>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</si>
  <si>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</si>
  <si>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</si>
  <si>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</si>
  <si>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</si>
  <si>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</si>
  <si>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</si>
  <si>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</si>
  <si>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</si>
  <si>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</si>
  <si>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</si>
  <si>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</si>
  <si>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</si>
  <si>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</si>
  <si>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</si>
  <si>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</si>
  <si>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</si>
  <si>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</si>
  <si>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</si>
  <si>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</si>
  <si>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</si>
  <si>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</si>
  <si>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</si>
  <si>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</si>
  <si>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</si>
  <si>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</si>
  <si>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</si>
  <si>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</si>
  <si>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</si>
  <si>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</si>
  <si>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</si>
  <si>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</si>
  <si>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</si>
  <si>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</si>
  <si>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</si>
  <si>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</si>
  <si>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</si>
  <si>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</si>
  <si>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</si>
  <si>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</si>
  <si>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</si>
  <si>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</si>
  <si>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</si>
  <si>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</si>
  <si>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</si>
  <si>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</si>
  <si>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</si>
  <si>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</si>
  <si>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</si>
  <si>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</si>
  <si>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</si>
  <si>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</si>
  <si>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</si>
  <si>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</si>
  <si>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</si>
  <si>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</si>
  <si>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</si>
  <si>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</si>
  <si>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</si>
  <si>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</si>
  <si>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</si>
  <si>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</si>
  <si>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</si>
  <si>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</si>
  <si>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</si>
  <si>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</si>
  <si>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</si>
  <si>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</si>
  <si>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</si>
  <si>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</si>
  <si>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</si>
  <si>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</si>
  <si>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</si>
  <si>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</si>
  <si>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</si>
  <si>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</si>
  <si>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</si>
  <si>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</si>
  <si>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</si>
  <si>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</si>
  <si>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</si>
  <si>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</si>
  <si>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</si>
  <si>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</si>
  <si>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</si>
  <si>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</si>
  <si>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</si>
  <si>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</si>
  <si>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</si>
  <si>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</si>
  <si>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</si>
  <si>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</si>
  <si>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</si>
  <si>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</si>
  <si>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</si>
  <si>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</si>
  <si>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</si>
  <si>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</si>
  <si>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</si>
  <si>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</si>
  <si>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</si>
  <si>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</si>
  <si>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</si>
  <si>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</si>
  <si>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</si>
  <si>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</si>
  <si>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</si>
  <si>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</si>
  <si>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</si>
  <si>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</si>
  <si>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</si>
  <si>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</si>
  <si>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</si>
  <si>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</si>
  <si>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</si>
  <si>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</si>
  <si>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</si>
  <si>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</si>
  <si>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</si>
  <si>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</si>
  <si>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</si>
  <si>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</si>
  <si>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</si>
  <si>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</si>
  <si>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</si>
  <si>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</si>
  <si>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</si>
  <si>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</si>
  <si>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</si>
  <si>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</si>
  <si>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</si>
  <si>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</si>
  <si>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</si>
  <si>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</si>
  <si>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</si>
  <si>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</si>
  <si>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</si>
  <si>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</si>
  <si>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</si>
  <si>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</si>
  <si>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</si>
  <si>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</si>
  <si>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</si>
  <si>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</si>
  <si>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</si>
  <si>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</si>
  <si>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</si>
  <si>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</si>
  <si>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</si>
  <si>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</si>
  <si>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</si>
  <si>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</si>
  <si>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</si>
  <si>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</si>
  <si>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</si>
  <si>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</si>
  <si>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</si>
  <si>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</si>
  <si>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</si>
  <si>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</si>
  <si>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</si>
  <si>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</si>
  <si>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</si>
  <si>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</si>
  <si>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</si>
  <si>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</si>
  <si>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</si>
  <si>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</si>
  <si>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</si>
  <si>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</si>
  <si>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</si>
  <si>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</si>
  <si>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</si>
  <si>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</si>
  <si>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</si>
  <si>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</si>
  <si>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</si>
  <si>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</si>
  <si>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</si>
  <si>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</si>
  <si>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</si>
  <si>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</si>
  <si>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</si>
  <si>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</si>
  <si>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</si>
  <si>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</si>
  <si>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</si>
  <si>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</si>
  <si>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</si>
  <si>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</si>
  <si>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</si>
  <si>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</si>
  <si>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</si>
  <si>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</si>
  <si>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</si>
  <si>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</si>
  <si>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</si>
  <si>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</si>
  <si>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</si>
  <si>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</si>
  <si>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</si>
  <si>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</si>
  <si>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</si>
  <si>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</si>
  <si>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</si>
  <si>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</si>
  <si>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</si>
  <si>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</si>
  <si>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</si>
  <si>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</si>
  <si>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</si>
  <si>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</si>
  <si>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</si>
  <si>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</si>
  <si>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</si>
  <si>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</si>
  <si>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</si>
  <si>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</si>
  <si>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</si>
  <si>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</si>
  <si>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</si>
  <si>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</si>
  <si>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</si>
  <si>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</si>
  <si>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</si>
  <si>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</si>
  <si>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</si>
  <si>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</si>
  <si>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</si>
  <si>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</si>
  <si>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</si>
  <si>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</si>
  <si>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</si>
  <si>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</si>
  <si>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</si>
  <si>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</si>
  <si>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</si>
  <si>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</si>
  <si>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</si>
  <si>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</si>
  <si>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</si>
  <si>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</si>
  <si>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</si>
  <si>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</si>
  <si>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</si>
  <si>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</si>
  <si>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</si>
  <si>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</si>
  <si>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</si>
  <si>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</si>
  <si>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</si>
  <si>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</si>
  <si>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</si>
  <si>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</si>
  <si>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</si>
  <si>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</si>
  <si>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</si>
  <si>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</si>
  <si>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</si>
  <si>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</si>
  <si>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</si>
  <si>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</si>
  <si>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</si>
  <si>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</si>
  <si>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</si>
  <si>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</si>
  <si>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</si>
  <si>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</si>
  <si>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</si>
  <si>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</si>
  <si>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</si>
  <si>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</si>
  <si>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</si>
  <si>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</si>
  <si>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</si>
  <si>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</si>
  <si>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</si>
  <si>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</si>
  <si>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</si>
  <si>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</si>
  <si>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</si>
  <si>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</si>
  <si>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</si>
  <si>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</si>
  <si>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</si>
  <si>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</si>
  <si>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</si>
  <si>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</si>
  <si>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</si>
  <si>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</si>
  <si>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</si>
  <si>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</si>
  <si>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</si>
  <si>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</si>
  <si>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</si>
  <si>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</si>
  <si>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</si>
  <si>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</si>
  <si>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</si>
  <si>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</si>
  <si>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</si>
  <si>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</si>
  <si>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</si>
  <si>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</si>
  <si>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</si>
  <si>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</si>
  <si>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</si>
  <si>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</si>
  <si>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</si>
  <si>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</si>
  <si>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</si>
  <si>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</si>
  <si>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</si>
  <si>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</si>
  <si>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</si>
  <si>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</si>
  <si>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</si>
  <si>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</si>
  <si>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</si>
  <si>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</si>
  <si>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</si>
  <si>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</si>
  <si>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</si>
  <si>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</si>
  <si>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</si>
  <si>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</si>
  <si>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</si>
  <si>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</si>
  <si>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</si>
  <si>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</si>
  <si>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</si>
  <si>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</si>
  <si>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</si>
  <si>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</si>
  <si>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</si>
  <si>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</si>
  <si>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</si>
  <si>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</si>
  <si>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</si>
  <si>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</si>
  <si>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</si>
  <si>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</si>
  <si>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</si>
  <si>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</si>
  <si>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</si>
  <si>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</si>
  <si>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</si>
  <si>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</si>
  <si>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</si>
  <si>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</si>
  <si>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</si>
  <si>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</si>
  <si>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</si>
  <si>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</si>
  <si>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</si>
  <si>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</si>
  <si>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</si>
  <si>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</si>
  <si>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</si>
  <si>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</si>
  <si>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</si>
  <si>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</si>
  <si>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</si>
  <si>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</si>
  <si>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</si>
  <si>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</si>
  <si>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</si>
  <si>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</si>
  <si>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</si>
  <si>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</si>
  <si>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</si>
  <si>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</si>
  <si>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</si>
  <si>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</si>
  <si>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</si>
  <si>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</si>
  <si>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</si>
  <si>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</si>
  <si>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</si>
  <si>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</si>
  <si>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</si>
  <si>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</si>
  <si>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</si>
  <si>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</si>
  <si>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</si>
  <si>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</si>
  <si>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</si>
  <si>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</si>
  <si>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</si>
  <si>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</si>
  <si>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</si>
  <si>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</si>
  <si>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</si>
  <si>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</si>
  <si>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</si>
  <si>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</si>
  <si>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</si>
  <si>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</si>
  <si>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</si>
  <si>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</si>
  <si>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</si>
  <si>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</si>
  <si>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</si>
  <si>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</si>
  <si>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</si>
  <si>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</si>
  <si>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</si>
  <si>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</si>
  <si>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</si>
  <si>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</si>
  <si>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</si>
  <si>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</si>
  <si>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</si>
  <si>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</si>
  <si>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</si>
  <si>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</si>
  <si>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</si>
  <si>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</si>
  <si>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</si>
  <si>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</si>
  <si>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</si>
  <si>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</si>
  <si>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</si>
  <si>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</si>
  <si>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</si>
  <si>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</si>
  <si>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</si>
  <si>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</si>
  <si>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</si>
  <si>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</si>
  <si>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</si>
  <si>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</si>
  <si>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</si>
  <si>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</si>
  <si>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</si>
  <si>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</si>
  <si>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</si>
  <si>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</si>
  <si>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</si>
  <si>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</si>
  <si>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</si>
  <si>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</si>
  <si>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</si>
  <si>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</si>
  <si>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</si>
  <si>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</si>
  <si>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</si>
  <si>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</si>
  <si>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</si>
  <si>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</si>
  <si>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</si>
  <si>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</si>
  <si>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</si>
  <si>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</si>
  <si>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</si>
  <si>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</si>
  <si>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</si>
  <si>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</si>
  <si>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</si>
  <si>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</si>
  <si>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</si>
  <si>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</si>
  <si>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</si>
  <si>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</si>
  <si>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</si>
  <si>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</si>
  <si>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</si>
  <si>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</si>
  <si>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</si>
  <si>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</si>
  <si>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</si>
  <si>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</si>
  <si>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</si>
  <si>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</si>
  <si>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</si>
  <si>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</si>
  <si>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</si>
  <si>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</si>
  <si>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</si>
  <si>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</si>
  <si>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</si>
  <si>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</si>
  <si>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</si>
  <si>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</si>
  <si>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</si>
  <si>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</si>
  <si>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</si>
  <si>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</si>
  <si>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</si>
  <si>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</si>
  <si>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</si>
  <si>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</si>
  <si>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</si>
  <si>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</si>
  <si>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</si>
  <si>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</si>
  <si>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</si>
  <si>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</si>
  <si>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</si>
  <si>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</si>
  <si>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</si>
  <si>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</si>
  <si>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</si>
  <si>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</si>
  <si>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</si>
  <si>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</si>
  <si>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</si>
  <si>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</si>
  <si>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</si>
  <si>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</si>
  <si>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</si>
  <si>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</si>
  <si>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</si>
  <si>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</si>
  <si>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</si>
  <si>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</si>
  <si>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</si>
  <si>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</si>
  <si>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</si>
  <si>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</si>
  <si>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</si>
  <si>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</si>
  <si>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</si>
  <si>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</si>
  <si>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</si>
  <si>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</si>
  <si>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</si>
  <si>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</si>
  <si>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</si>
  <si>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</si>
  <si>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</si>
  <si>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</si>
  <si>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</si>
  <si>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</si>
  <si>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</si>
  <si>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</si>
  <si>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</si>
  <si>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</si>
  <si>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</si>
  <si>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</si>
  <si>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</si>
  <si>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</si>
  <si>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</si>
  <si>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</si>
  <si>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</si>
  <si>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</si>
  <si>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</si>
  <si>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</si>
  <si>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</si>
  <si>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</si>
  <si>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</si>
  <si>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</si>
  <si>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</si>
  <si>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</si>
  <si>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</si>
  <si>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</si>
  <si>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</si>
  <si>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</si>
  <si>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</si>
  <si>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</si>
  <si>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</si>
  <si>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</si>
  <si>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</si>
  <si>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</si>
  <si>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</si>
  <si>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</si>
  <si>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</si>
  <si>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</si>
  <si>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</si>
  <si>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</si>
  <si>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</si>
  <si>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</si>
  <si>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</si>
  <si>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</si>
  <si>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</si>
  <si>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</si>
  <si>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</si>
  <si>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</si>
  <si>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</si>
  <si>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</si>
  <si>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</si>
  <si>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</si>
  <si>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</si>
  <si>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</si>
  <si>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</si>
  <si>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</si>
  <si>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</si>
  <si>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</si>
  <si>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</si>
  <si>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</si>
  <si>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</si>
  <si>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</si>
  <si>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</si>
  <si>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</si>
  <si>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</si>
  <si>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</si>
  <si>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</si>
  <si>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</si>
  <si>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</si>
  <si>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</si>
  <si>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</si>
  <si>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</si>
  <si>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</si>
  <si>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</si>
  <si>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</si>
  <si>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</si>
  <si>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</si>
  <si>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</si>
  <si>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</si>
  <si>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</si>
  <si>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</si>
  <si>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</si>
  <si>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</si>
  <si>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</si>
  <si>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</si>
  <si>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</si>
  <si>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</si>
  <si>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</si>
  <si>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</si>
  <si>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</si>
  <si>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</si>
  <si>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</si>
  <si>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</si>
  <si>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</si>
  <si>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</si>
  <si>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</si>
  <si>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</si>
  <si>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</si>
  <si>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</si>
  <si>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</si>
  <si>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</si>
  <si>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</si>
  <si>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</si>
  <si>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</si>
  <si>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</si>
  <si>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</si>
  <si>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</si>
  <si>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</si>
  <si>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</si>
  <si>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</si>
  <si>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</si>
  <si>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</si>
  <si>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</si>
  <si>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</si>
  <si>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</si>
  <si>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</si>
  <si>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</si>
  <si>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</si>
  <si>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</si>
  <si>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</si>
  <si>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</si>
  <si>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</si>
  <si>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</si>
  <si>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</si>
  <si>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</si>
  <si>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</si>
  <si>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</si>
  <si>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</si>
  <si>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</si>
  <si>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</si>
  <si>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</si>
  <si>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</si>
  <si>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</si>
  <si>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</si>
  <si>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</si>
  <si>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</si>
  <si>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</si>
  <si>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</si>
  <si>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</si>
  <si>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</si>
  <si>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</si>
  <si>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</si>
  <si>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</si>
  <si>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</si>
  <si>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</si>
  <si>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</si>
  <si>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</si>
  <si>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</si>
  <si>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</si>
  <si>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</si>
  <si>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</si>
  <si>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</si>
  <si>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</si>
  <si>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</si>
  <si>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</si>
  <si>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</si>
  <si>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</si>
  <si>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</si>
  <si>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</si>
  <si>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</si>
  <si>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</si>
  <si>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</si>
  <si>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</si>
  <si>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</si>
  <si>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</si>
  <si>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</si>
  <si>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</si>
  <si>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</si>
  <si>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</si>
  <si>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</si>
  <si>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</si>
  <si>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</si>
  <si>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</si>
  <si>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</si>
  <si>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</si>
  <si>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</si>
  <si>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</si>
  <si>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</si>
  <si>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</si>
  <si>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</si>
  <si>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</si>
  <si>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</si>
  <si>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</si>
  <si>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</si>
  <si>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</si>
  <si>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</si>
  <si>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</si>
  <si>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</si>
  <si>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</si>
  <si>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</si>
  <si>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</si>
  <si>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</si>
  <si>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</si>
  <si>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</si>
  <si>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</si>
  <si>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</si>
  <si>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</si>
  <si>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</si>
  <si>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</si>
  <si>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</si>
  <si>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</si>
  <si>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</si>
  <si>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</si>
  <si>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</si>
  <si>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</si>
  <si>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</si>
  <si>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</si>
  <si>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</si>
  <si>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</si>
  <si>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</si>
  <si>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</si>
  <si>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</si>
  <si>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</si>
  <si>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</si>
  <si>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</si>
  <si>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</si>
  <si>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</si>
  <si>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</si>
  <si>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</si>
  <si>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</si>
  <si>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</si>
  <si>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</si>
  <si>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</si>
  <si>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</si>
  <si>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</si>
  <si>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</si>
  <si>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</si>
  <si>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</si>
  <si>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</si>
  <si>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</si>
  <si>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</si>
  <si>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</si>
  <si>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</si>
  <si>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</si>
  <si>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</si>
  <si>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</si>
  <si>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</si>
  <si>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</si>
  <si>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</si>
  <si>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</si>
  <si>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</si>
  <si>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</si>
  <si>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</si>
  <si>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</si>
  <si>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</si>
  <si>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</si>
  <si>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</si>
  <si>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</si>
  <si>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</si>
  <si>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</si>
  <si>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</si>
  <si>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</si>
  <si>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</si>
  <si>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</si>
  <si>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</si>
  <si>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</si>
  <si>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</si>
  <si>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</si>
  <si>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</si>
  <si>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</si>
  <si>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</si>
  <si>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</si>
  <si>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</si>
  <si>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</si>
  <si>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</si>
  <si>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</si>
  <si>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</si>
  <si>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</si>
  <si>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</si>
  <si>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</si>
  <si>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</si>
  <si>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</si>
  <si>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</si>
  <si>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</si>
  <si>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</si>
  <si>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</si>
  <si>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</si>
  <si>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</si>
  <si>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</si>
  <si>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</si>
  <si>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</si>
  <si>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</si>
  <si>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</si>
  <si>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</si>
  <si>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</si>
  <si>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</si>
  <si>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</si>
  <si>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</si>
  <si>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</si>
  <si>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</si>
  <si>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</si>
  <si>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</si>
  <si>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</si>
  <si>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</si>
  <si>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</si>
  <si>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</si>
  <si>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</si>
  <si>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</si>
  <si>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</si>
  <si>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</si>
  <si>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</si>
  <si>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</si>
  <si>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</si>
  <si>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</si>
  <si>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</si>
  <si>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</si>
  <si>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</si>
  <si>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</si>
  <si>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</si>
  <si>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</si>
  <si>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</si>
  <si>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</si>
  <si>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</si>
  <si>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</si>
  <si>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</si>
  <si>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</si>
  <si>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</si>
  <si>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</si>
  <si>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</si>
  <si>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</si>
  <si>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</si>
  <si>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</si>
  <si>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</si>
  <si>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</si>
  <si>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</si>
  <si>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</si>
  <si>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</si>
  <si>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</si>
  <si>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</si>
  <si>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</si>
  <si>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</si>
  <si>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</si>
  <si>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</si>
  <si>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</si>
  <si>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</si>
  <si>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</si>
  <si>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</si>
  <si>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</si>
  <si>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</si>
  <si>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</si>
  <si>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</si>
  <si>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</si>
  <si>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</si>
  <si>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</si>
  <si>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</si>
  <si>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</si>
  <si>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</si>
  <si>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</si>
  <si>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</si>
  <si>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</si>
  <si>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</si>
  <si>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</si>
  <si>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</si>
  <si>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</si>
  <si>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</si>
  <si>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</si>
  <si>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</si>
  <si>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</si>
  <si>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</si>
  <si>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</si>
  <si>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</si>
  <si>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</si>
  <si>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</si>
  <si>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</si>
  <si>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</si>
  <si>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</si>
  <si>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</si>
  <si>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</si>
  <si>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</si>
  <si>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</si>
  <si>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</si>
  <si>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</si>
  <si>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</si>
  <si>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</si>
  <si>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</si>
  <si>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</si>
  <si>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</si>
  <si>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</si>
  <si>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</si>
  <si>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</si>
  <si>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</si>
  <si>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</si>
  <si>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</si>
  <si>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</si>
  <si>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</si>
  <si>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</si>
  <si>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</si>
  <si>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</si>
  <si>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</si>
  <si>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</si>
  <si>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</si>
  <si>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</si>
  <si>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</si>
  <si>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</si>
  <si>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</si>
  <si>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</si>
  <si>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</si>
  <si>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</si>
  <si>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</si>
  <si>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</si>
  <si>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</si>
  <si>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</si>
  <si>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</si>
  <si>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</si>
  <si>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</si>
  <si>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</si>
  <si>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</si>
  <si>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</si>
  <si>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</si>
  <si>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</si>
  <si>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</si>
  <si>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</si>
  <si>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</si>
  <si>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</si>
  <si>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</si>
  <si>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</si>
  <si>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</si>
  <si>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</si>
  <si>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</si>
  <si>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</si>
  <si>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</si>
  <si>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</si>
  <si>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</si>
  <si>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</si>
  <si>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</si>
  <si>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</si>
  <si>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</si>
  <si>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</si>
  <si>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</si>
  <si>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</si>
  <si>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</si>
  <si>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</si>
  <si>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</si>
  <si>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</si>
  <si>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</si>
  <si>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</si>
  <si>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</si>
  <si>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</si>
  <si>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</si>
  <si>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</si>
  <si>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</si>
  <si>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</si>
  <si>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</si>
  <si>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</si>
  <si>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</si>
  <si>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</si>
  <si>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</si>
  <si>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</si>
  <si>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</si>
  <si>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</si>
  <si>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</si>
  <si>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</si>
  <si>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</si>
  <si>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</si>
  <si>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</si>
  <si>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</si>
  <si>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</si>
  <si>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</si>
  <si>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</si>
  <si>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</si>
  <si>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</si>
  <si>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</si>
  <si>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</si>
  <si>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</si>
  <si>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</si>
  <si>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</si>
  <si>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</si>
  <si>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</si>
  <si>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</si>
  <si>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</si>
  <si>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</si>
  <si>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</si>
  <si>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</si>
  <si>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</si>
  <si>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</si>
  <si>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</si>
  <si>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</si>
  <si>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</si>
  <si>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</si>
  <si>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</si>
  <si>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</si>
  <si>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</si>
  <si>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</si>
  <si>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</si>
  <si>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</si>
  <si>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</si>
  <si>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</si>
  <si>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</si>
  <si>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</si>
  <si>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</si>
  <si>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</si>
  <si>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</si>
  <si>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</si>
  <si>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</si>
  <si>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</si>
  <si>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</si>
  <si>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</si>
  <si>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</si>
  <si>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</si>
  <si>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</si>
  <si>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</si>
  <si>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</si>
  <si>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</si>
  <si>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</si>
  <si>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</si>
  <si>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</si>
  <si>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</si>
  <si>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</si>
  <si>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</si>
  <si>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</si>
  <si>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</si>
  <si>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</si>
  <si>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</si>
  <si>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</si>
  <si>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</si>
  <si>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</si>
  <si>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</si>
  <si>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</si>
  <si>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</si>
  <si>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</si>
  <si>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</si>
  <si>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</si>
  <si>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</si>
  <si>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</si>
  <si>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</si>
  <si>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</si>
  <si>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</si>
  <si>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</si>
  <si>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</si>
  <si>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</si>
  <si>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</si>
  <si>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</si>
  <si>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</si>
  <si>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</si>
  <si>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</si>
  <si>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</si>
  <si>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</si>
  <si>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</si>
  <si>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</si>
  <si>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</si>
  <si>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</si>
  <si>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</si>
  <si>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</si>
  <si>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</si>
  <si>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</si>
  <si>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</si>
  <si>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</si>
  <si>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</si>
  <si>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</si>
  <si>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</si>
  <si>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</si>
  <si>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</si>
  <si>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</si>
  <si>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</si>
  <si>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</si>
  <si>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</si>
  <si>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</si>
  <si>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</si>
  <si>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</si>
  <si>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</si>
  <si>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</si>
  <si>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</si>
  <si>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</si>
  <si>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</si>
  <si>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</si>
  <si>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</si>
  <si>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</si>
  <si>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</si>
  <si>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</si>
  <si>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</si>
  <si>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</si>
  <si>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</si>
  <si>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</si>
  <si>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</si>
  <si>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</si>
  <si>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</si>
  <si>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</si>
  <si>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</si>
  <si>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</si>
  <si>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</si>
  <si>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</si>
  <si>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</si>
  <si>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</si>
  <si>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</si>
  <si>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</si>
  <si>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</si>
  <si>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</si>
  <si>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</si>
  <si>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</si>
  <si>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</si>
  <si>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</si>
  <si>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</si>
  <si>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</si>
  <si>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</si>
  <si>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</si>
  <si>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</si>
  <si>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</si>
  <si>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</si>
  <si>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</si>
  <si>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</si>
  <si>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</si>
  <si>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</si>
  <si>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</si>
  <si>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</si>
  <si>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</si>
  <si>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</si>
  <si>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</si>
  <si>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</si>
  <si>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</si>
  <si>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</si>
  <si>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</si>
  <si>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</si>
  <si>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</si>
  <si>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</si>
  <si>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</si>
  <si>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</si>
  <si>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</si>
  <si>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</si>
  <si>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</si>
  <si>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</si>
  <si>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</si>
  <si>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</si>
  <si>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</si>
  <si>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</si>
  <si>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</si>
  <si>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</si>
  <si>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</si>
  <si>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</si>
  <si>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</si>
  <si>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</si>
  <si>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</si>
  <si>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</si>
  <si>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</si>
  <si>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</si>
  <si>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</si>
  <si>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</si>
  <si>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</si>
  <si>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</si>
  <si>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</si>
  <si>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</si>
  <si>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</si>
  <si>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</si>
  <si>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</si>
  <si>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</si>
  <si>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</si>
  <si>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</si>
  <si>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</si>
  <si>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</si>
  <si>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</si>
  <si>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</si>
  <si>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</si>
  <si>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</si>
  <si>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</si>
  <si>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</si>
  <si>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</si>
  <si>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</si>
  <si>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</si>
  <si>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</si>
  <si>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</si>
  <si>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</si>
  <si>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</si>
  <si>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</si>
  <si>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</si>
  <si>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</si>
  <si>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</si>
  <si>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</si>
  <si>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</si>
  <si>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</si>
  <si>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</si>
  <si>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</si>
  <si>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</si>
  <si>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</si>
  <si>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</si>
  <si>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</si>
  <si>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</si>
  <si>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</si>
  <si>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</si>
  <si>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</si>
  <si>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</si>
  <si>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</si>
  <si>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</si>
  <si>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</si>
  <si>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</si>
  <si>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</si>
  <si>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</si>
  <si>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</si>
  <si>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</si>
  <si>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</si>
  <si>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</si>
  <si>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</si>
  <si>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</si>
  <si>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</si>
  <si>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</si>
  <si>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</si>
  <si>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</si>
  <si>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</si>
  <si>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</si>
  <si>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</si>
  <si>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</si>
  <si>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</si>
  <si>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</si>
  <si>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</si>
  <si>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</si>
  <si>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</si>
  <si>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</si>
  <si>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</si>
  <si>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</si>
  <si>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</si>
  <si>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</si>
  <si>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</si>
  <si>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</si>
  <si>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</si>
  <si>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</si>
  <si>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</si>
  <si>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</si>
  <si>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</si>
  <si>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</si>
  <si>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</si>
  <si>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</si>
  <si>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</si>
  <si>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</si>
  <si>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</si>
  <si>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</si>
  <si>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</si>
  <si>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</si>
  <si>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</si>
  <si>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</si>
  <si>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</si>
  <si>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</si>
  <si>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</si>
  <si>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</si>
  <si>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</si>
  <si>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</si>
  <si>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</si>
  <si>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</si>
  <si>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</si>
  <si>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</si>
  <si>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</si>
  <si>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</si>
  <si>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</si>
  <si>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</si>
  <si>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</si>
  <si>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</si>
  <si>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</si>
  <si>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</si>
  <si>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</si>
  <si>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</si>
  <si>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</si>
  <si>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</si>
  <si>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</si>
  <si>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</si>
  <si>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</si>
  <si>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</si>
  <si>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</si>
  <si>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</si>
  <si>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</si>
  <si>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</si>
  <si>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</si>
  <si>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</si>
  <si>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</si>
  <si>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</si>
  <si>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</si>
  <si>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</si>
  <si>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</si>
  <si>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</si>
  <si>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</si>
  <si>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</si>
  <si>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</si>
  <si>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</si>
  <si>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</si>
  <si>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</si>
  <si>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</si>
  <si>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</si>
  <si>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</si>
  <si>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</si>
  <si>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</si>
  <si>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</si>
  <si>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</si>
  <si>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</si>
  <si>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</si>
  <si>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</si>
  <si>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</si>
  <si>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</si>
  <si>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</si>
  <si>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</si>
  <si>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</si>
  <si>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</si>
  <si>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</si>
  <si>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</si>
  <si>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</si>
  <si>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</si>
  <si>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</si>
  <si>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</si>
  <si>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</si>
  <si>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</si>
  <si>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</si>
  <si>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</si>
  <si>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</si>
  <si>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</si>
  <si>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</si>
  <si>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</si>
  <si>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</si>
  <si>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</si>
  <si>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</si>
  <si>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</si>
  <si>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</si>
  <si>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</si>
  <si>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</si>
  <si>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</si>
  <si>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</si>
  <si>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</si>
  <si>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</si>
  <si>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</si>
  <si>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</si>
  <si>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</si>
  <si>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</si>
  <si>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</si>
  <si>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</si>
  <si>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</si>
  <si>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</si>
  <si>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</si>
  <si>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</si>
  <si>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</si>
  <si>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</si>
  <si>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</si>
  <si>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</si>
  <si>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</si>
  <si>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</si>
  <si>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</si>
  <si>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</si>
  <si>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</si>
  <si>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</si>
  <si>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</si>
  <si>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</si>
  <si>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</si>
  <si>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</si>
  <si>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</si>
  <si>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</si>
  <si>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</si>
  <si>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</si>
  <si>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</si>
  <si>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</si>
  <si>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</si>
  <si>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</si>
  <si>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</si>
  <si>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</si>
  <si>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</si>
  <si>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</si>
  <si>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</si>
  <si>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</si>
  <si>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</si>
  <si>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</si>
  <si>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</si>
  <si>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</si>
  <si>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</si>
  <si>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</si>
  <si>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</si>
  <si>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</si>
  <si>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</si>
  <si>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</si>
  <si>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</si>
  <si>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</si>
  <si>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</si>
  <si>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</si>
  <si>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</si>
  <si>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</si>
  <si>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</si>
  <si>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</si>
  <si>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</si>
  <si>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</si>
  <si>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</si>
  <si>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</si>
  <si>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</si>
  <si>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</si>
  <si>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</si>
  <si>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</si>
  <si>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</si>
  <si>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</si>
  <si>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</si>
  <si>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</si>
  <si>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</si>
  <si>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</si>
  <si>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</si>
  <si>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</si>
  <si>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</si>
  <si>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</si>
  <si>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</si>
  <si>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</si>
  <si>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</si>
  <si>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</si>
  <si>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</si>
  <si>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</si>
  <si>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</si>
  <si>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</si>
  <si>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</si>
  <si>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</si>
  <si>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</si>
  <si>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</si>
  <si>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</si>
  <si>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</si>
  <si>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</si>
  <si>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</si>
  <si>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</si>
  <si>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</si>
  <si>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</si>
  <si>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</si>
  <si>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</si>
  <si>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</si>
  <si>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</si>
  <si>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</si>
  <si>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</si>
  <si>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</si>
  <si>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</si>
  <si>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</si>
  <si>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</si>
  <si>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</si>
  <si>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</si>
  <si>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</si>
  <si>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</si>
  <si>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</si>
  <si>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</si>
  <si>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</si>
  <si>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</si>
  <si>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</si>
  <si>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</si>
  <si>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</si>
  <si>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</si>
  <si>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</si>
  <si>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</si>
  <si>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</si>
  <si>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</si>
  <si>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</si>
  <si>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</si>
  <si>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</si>
  <si>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</si>
  <si>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</si>
  <si>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</si>
  <si>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</si>
  <si>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</si>
  <si>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</si>
  <si>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</si>
  <si>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</si>
  <si>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</si>
  <si>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</si>
  <si>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</si>
  <si>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</si>
  <si>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</si>
  <si>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</si>
  <si>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</si>
  <si>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</si>
  <si>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</si>
  <si>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</si>
  <si>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</si>
  <si>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</si>
  <si>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</si>
  <si>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</si>
  <si>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</si>
  <si>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</si>
  <si>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</si>
  <si>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</si>
  <si>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</si>
  <si>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</si>
  <si>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</si>
  <si>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</si>
  <si>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</si>
  <si>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</si>
  <si>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</si>
  <si>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</si>
  <si>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</si>
  <si>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</si>
  <si>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</si>
  <si>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</si>
  <si>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</si>
  <si>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</si>
  <si>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</si>
  <si>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</si>
  <si>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</si>
  <si>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</si>
  <si>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</si>
  <si>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</si>
  <si>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</si>
  <si>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</si>
  <si>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</si>
  <si>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</si>
  <si>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</si>
  <si>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</si>
  <si>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</si>
  <si>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</si>
  <si>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</si>
  <si>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</si>
  <si>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</si>
  <si>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</si>
  <si>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</si>
  <si>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</si>
  <si>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</si>
  <si>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</si>
  <si>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</si>
  <si>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</si>
  <si>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</si>
  <si>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</si>
  <si>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</si>
  <si>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</si>
  <si>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</si>
  <si>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</si>
  <si>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</si>
  <si>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</si>
  <si>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</si>
  <si>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</si>
  <si>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</si>
  <si>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</si>
  <si>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</si>
  <si>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</si>
  <si>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</si>
  <si>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</si>
  <si>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</si>
  <si>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</si>
  <si>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</si>
  <si>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</si>
  <si>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</si>
  <si>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</si>
  <si>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</si>
  <si>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</si>
  <si>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</si>
  <si>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</si>
  <si>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</si>
  <si>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</si>
  <si>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</si>
  <si>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</si>
  <si>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</si>
  <si>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</si>
  <si>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</si>
  <si>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</si>
  <si>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</si>
  <si>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</si>
  <si>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</si>
  <si>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</si>
  <si>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</si>
  <si>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</si>
  <si>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</si>
  <si>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</si>
  <si>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</si>
  <si>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</si>
  <si>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</si>
  <si>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</si>
  <si>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</si>
  <si>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</si>
  <si>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</si>
  <si>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</si>
  <si>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</si>
  <si>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</si>
  <si>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</si>
  <si>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</si>
  <si>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</si>
  <si>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</si>
  <si>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</si>
  <si>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</si>
  <si>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</si>
  <si>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</si>
  <si>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</si>
  <si>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</si>
  <si>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</si>
  <si>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</si>
  <si>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</si>
  <si>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</si>
  <si>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</si>
  <si>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</si>
  <si>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</si>
  <si>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</si>
  <si>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</si>
  <si>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</si>
  <si>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</si>
  <si>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</si>
  <si>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</si>
  <si>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</si>
  <si>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</si>
  <si>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</si>
  <si>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</si>
  <si>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</si>
  <si>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</si>
  <si>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</si>
  <si>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</si>
  <si>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</si>
  <si>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</si>
  <si>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</si>
  <si>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</si>
  <si>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</si>
  <si>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</si>
  <si>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</si>
  <si>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</si>
  <si>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</si>
  <si>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</si>
  <si>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</si>
  <si>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</si>
  <si>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</si>
  <si>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</si>
  <si>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</si>
  <si>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</si>
  <si>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</si>
  <si>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</si>
  <si>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</si>
  <si>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</si>
  <si>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</si>
  <si>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</si>
  <si>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</si>
  <si>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</si>
  <si>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</si>
  <si>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</si>
  <si>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</si>
  <si>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</si>
  <si>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</si>
  <si>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</si>
  <si>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</si>
  <si>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</si>
  <si>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</si>
  <si>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</si>
  <si>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</si>
  <si>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</si>
  <si>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</si>
  <si>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</si>
  <si>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</si>
  <si>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</si>
  <si>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</si>
  <si>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</si>
  <si>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</si>
  <si>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</si>
  <si>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</si>
  <si>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</si>
  <si>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</si>
  <si>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</si>
  <si>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</si>
  <si>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</si>
  <si>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</si>
  <si>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</si>
  <si>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</si>
  <si>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</si>
  <si>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</si>
  <si>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</si>
  <si>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</si>
  <si>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</si>
  <si>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</si>
  <si>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</si>
  <si>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</si>
  <si>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</si>
  <si>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</si>
  <si>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</si>
  <si>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</si>
  <si>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</si>
  <si>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</si>
  <si>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</si>
  <si>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</si>
  <si>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</si>
  <si>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</si>
  <si>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</si>
  <si>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</si>
  <si>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</si>
  <si>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</si>
  <si>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</si>
  <si>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</si>
  <si>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</si>
  <si>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</si>
  <si>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</si>
  <si>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</si>
  <si>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</si>
  <si>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</si>
  <si>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</si>
  <si>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</si>
  <si>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</si>
  <si>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</si>
  <si>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</si>
  <si>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</si>
  <si>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</si>
  <si>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</si>
  <si>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</si>
  <si>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</si>
  <si>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</si>
  <si>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</si>
  <si>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</si>
  <si>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</si>
  <si>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</si>
  <si>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</si>
  <si>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</si>
  <si>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</si>
  <si>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</si>
  <si>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</si>
  <si>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</si>
  <si>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</si>
  <si>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</si>
  <si>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</si>
  <si>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</si>
  <si>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</si>
  <si>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</si>
  <si>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</si>
  <si>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</si>
  <si>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</si>
  <si>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</si>
  <si>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</si>
  <si>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</si>
  <si>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</si>
  <si>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</si>
  <si>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</si>
  <si>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</si>
  <si>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</si>
  <si>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</si>
  <si>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</si>
  <si>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</si>
  <si>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</si>
  <si>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</si>
  <si>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</si>
  <si>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</si>
  <si>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</si>
  <si>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</si>
  <si>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</si>
  <si>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</si>
  <si>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</si>
  <si>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</si>
  <si>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</si>
  <si>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</si>
  <si>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</si>
  <si>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</si>
  <si>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</si>
  <si>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</si>
  <si>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</si>
  <si>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</si>
  <si>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</si>
  <si>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</si>
  <si>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</si>
  <si>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</si>
  <si>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</si>
  <si>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</si>
  <si>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</si>
  <si>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</si>
  <si>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</si>
  <si>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</si>
  <si>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</si>
  <si>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</si>
  <si>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</si>
  <si>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</si>
  <si>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</si>
  <si>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</si>
  <si>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</si>
  <si>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</si>
  <si>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</si>
  <si>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</si>
  <si>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</si>
  <si>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</si>
  <si>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</si>
  <si>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</si>
  <si>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</si>
  <si>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</si>
  <si>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</si>
  <si>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</si>
  <si>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</si>
  <si>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</si>
  <si>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</si>
  <si>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</si>
  <si>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</si>
  <si>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</si>
  <si>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</si>
  <si>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</si>
  <si>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</si>
  <si>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</si>
  <si>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</si>
  <si>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</si>
  <si>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</si>
  <si>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</si>
  <si>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</si>
  <si>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</si>
  <si>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</si>
  <si>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</si>
  <si>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</si>
  <si>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</si>
  <si>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</si>
  <si>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</si>
  <si>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</si>
  <si>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</si>
  <si>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</si>
  <si>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</si>
  <si>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</si>
  <si>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</si>
  <si>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</si>
  <si>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</si>
  <si>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</si>
  <si>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</si>
  <si>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</si>
  <si>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</si>
  <si>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</si>
  <si>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</si>
  <si>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</si>
  <si>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</si>
  <si>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</si>
  <si>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</si>
  <si>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</si>
  <si>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</si>
  <si>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</si>
  <si>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</si>
  <si>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</si>
  <si>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</si>
  <si>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</si>
  <si>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</si>
  <si>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</si>
  <si>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</si>
  <si>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</si>
  <si>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</si>
  <si>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</si>
  <si>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</si>
  <si>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</si>
  <si>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</si>
  <si>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</si>
  <si>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</si>
  <si>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</si>
  <si>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</si>
  <si>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</si>
  <si>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</si>
  <si>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</si>
  <si>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</si>
  <si>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</si>
  <si>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</si>
  <si>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</si>
  <si>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</si>
  <si>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</si>
  <si>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</si>
  <si>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</si>
  <si>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</si>
  <si>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</si>
  <si>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</si>
  <si>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</si>
  <si>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</si>
  <si>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</si>
  <si>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</si>
  <si>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</si>
  <si>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</si>
  <si>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</si>
  <si>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</si>
  <si>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</si>
  <si>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</si>
  <si>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</si>
  <si>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</si>
  <si>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</si>
  <si>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</si>
  <si>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</si>
  <si>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</si>
  <si>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</si>
  <si>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</si>
  <si>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</si>
  <si>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</si>
  <si>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</si>
  <si>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</si>
  <si>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</si>
  <si>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</si>
  <si>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</si>
  <si>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</si>
  <si>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</si>
  <si>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</si>
  <si>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</si>
  <si>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</si>
  <si>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</si>
  <si>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</si>
  <si>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</si>
  <si>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</si>
  <si>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</si>
  <si>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</si>
  <si>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</si>
  <si>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</si>
  <si>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</si>
  <si>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</si>
  <si>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</si>
  <si>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</si>
  <si>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</si>
  <si>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</si>
  <si>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</si>
  <si>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</si>
  <si>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</si>
  <si>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</si>
  <si>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</si>
  <si>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</si>
  <si>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</si>
  <si>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</si>
  <si>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</si>
  <si>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</si>
  <si>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</si>
  <si>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</si>
  <si>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</si>
  <si>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</si>
  <si>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</si>
  <si>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</si>
  <si>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</si>
  <si>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</si>
  <si>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</si>
  <si>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</si>
  <si>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</si>
  <si>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</si>
  <si>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</si>
  <si>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</si>
  <si>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</si>
  <si>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</si>
  <si>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</si>
  <si>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</si>
  <si>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</si>
  <si>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</si>
  <si>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</si>
  <si>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</si>
  <si>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</si>
  <si>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</si>
  <si>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</si>
  <si>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</si>
  <si>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</si>
  <si>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</si>
  <si>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</si>
  <si>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</si>
  <si>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</si>
  <si>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</si>
  <si>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</si>
  <si>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</si>
  <si>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</si>
  <si>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</si>
  <si>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</si>
  <si>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</si>
  <si>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</si>
  <si>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</si>
  <si>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</si>
  <si>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</si>
  <si>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</si>
  <si>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</si>
  <si>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</si>
  <si>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</si>
  <si>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</si>
  <si>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</si>
  <si>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</si>
  <si>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</si>
  <si>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</si>
  <si>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</si>
  <si>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</si>
  <si>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</si>
  <si>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</si>
  <si>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</si>
  <si>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</si>
  <si>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</si>
  <si>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</si>
  <si>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</si>
  <si>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</si>
  <si>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</si>
  <si>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</si>
  <si>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</si>
  <si>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</si>
  <si>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</si>
  <si>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</si>
  <si>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</si>
  <si>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</si>
  <si>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</si>
  <si>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</si>
  <si>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</si>
  <si>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</si>
  <si>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</si>
  <si>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</si>
  <si>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</si>
  <si>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</si>
  <si>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</si>
  <si>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</si>
  <si>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</si>
  <si>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</si>
  <si>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</si>
  <si>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</si>
  <si>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</si>
  <si>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</si>
  <si>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</si>
  <si>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</si>
  <si>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</si>
  <si>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</si>
  <si>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</si>
  <si>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</si>
  <si>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</si>
  <si>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</si>
  <si>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</si>
  <si>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</si>
  <si>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</si>
  <si>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</si>
  <si>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</si>
  <si>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</si>
  <si>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</si>
  <si>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</si>
  <si>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</si>
  <si>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</si>
  <si>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</si>
  <si>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</si>
  <si>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</si>
  <si>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</si>
  <si>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</si>
  <si>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</si>
  <si>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</si>
  <si>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</si>
  <si>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</si>
  <si>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</si>
  <si>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</si>
  <si>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</si>
  <si>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</si>
  <si>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</si>
  <si>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</si>
  <si>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</si>
  <si>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</si>
  <si>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</si>
  <si>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</si>
  <si>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</si>
  <si>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</si>
  <si>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</si>
  <si>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</si>
  <si>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</si>
  <si>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</si>
  <si>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</si>
  <si>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</si>
  <si>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</si>
  <si>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</si>
  <si>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</si>
  <si>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</si>
  <si>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</si>
  <si>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</si>
  <si>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</si>
  <si>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</si>
  <si>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</si>
  <si>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</si>
  <si>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</si>
  <si>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</si>
  <si>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</si>
  <si>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</si>
  <si>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</si>
  <si>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</si>
  <si>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</si>
  <si>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</si>
  <si>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</si>
  <si>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</si>
  <si>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</si>
  <si>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</si>
  <si>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</si>
  <si>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</si>
  <si>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</si>
  <si>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</si>
  <si>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</si>
  <si>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</si>
  <si>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</si>
  <si>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</si>
  <si>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</si>
  <si>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</si>
  <si>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</si>
  <si>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</si>
  <si>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</si>
  <si>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</si>
  <si>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</si>
  <si>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</si>
  <si>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</si>
  <si>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</si>
  <si>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</si>
  <si>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</si>
  <si>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</si>
  <si>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</si>
  <si>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</si>
  <si>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</si>
  <si>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</si>
  <si>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</si>
  <si>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</si>
  <si>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</si>
  <si>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</si>
  <si>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</si>
  <si>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</si>
  <si>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</si>
  <si>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</si>
  <si>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</si>
  <si>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</si>
  <si>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</si>
  <si>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</si>
  <si>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</si>
  <si>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</si>
  <si>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</si>
  <si>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</si>
  <si>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</si>
  <si>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</si>
  <si>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</si>
  <si>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</si>
  <si>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</si>
  <si>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</si>
  <si>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</si>
  <si>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</si>
  <si>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</si>
  <si>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</si>
  <si>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</si>
  <si>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</si>
  <si>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</si>
  <si>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</si>
  <si>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</si>
  <si>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</si>
  <si>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</si>
  <si>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</si>
  <si>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</si>
  <si>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</si>
  <si>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</si>
  <si>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</si>
  <si>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</si>
  <si>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</si>
  <si>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</si>
  <si>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</si>
  <si>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</si>
  <si>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</si>
  <si>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</si>
  <si>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</si>
  <si>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</si>
  <si>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</si>
  <si>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</si>
  <si>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</si>
  <si>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</si>
  <si>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</si>
  <si>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</si>
  <si>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</si>
  <si>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</si>
  <si>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</si>
  <si>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</si>
  <si>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</si>
  <si>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</si>
  <si>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</si>
  <si>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</si>
  <si>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</si>
  <si>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</si>
  <si>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</si>
  <si>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</si>
  <si>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</si>
  <si>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</si>
  <si>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</si>
  <si>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</si>
  <si>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</si>
  <si>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</si>
  <si>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</si>
  <si>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</si>
  <si>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</si>
  <si>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</si>
  <si>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</si>
  <si>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</si>
  <si>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</si>
  <si>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</si>
  <si>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</si>
  <si>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</si>
  <si>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</si>
  <si>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</si>
  <si>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</si>
  <si>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</si>
  <si>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</si>
  <si>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</si>
  <si>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</si>
  <si>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</si>
  <si>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</si>
  <si>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</si>
  <si>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</si>
  <si>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</si>
  <si>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</si>
  <si>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</si>
  <si>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</si>
  <si>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</si>
  <si>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</si>
  <si>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</si>
  <si>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</si>
  <si>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</si>
  <si>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</si>
  <si>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</si>
  <si>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</si>
  <si>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</si>
  <si>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</si>
  <si>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</si>
  <si>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</si>
  <si>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</si>
  <si>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</si>
  <si>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</si>
  <si>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</si>
  <si>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</si>
  <si>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</si>
  <si>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</si>
  <si>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</si>
  <si>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</si>
  <si>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</si>
  <si>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</si>
  <si>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</si>
  <si>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</si>
  <si>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</si>
  <si>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</si>
  <si>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</si>
  <si>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</si>
  <si>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</si>
  <si>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</si>
  <si>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</si>
  <si>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</si>
  <si>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</si>
  <si>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</si>
  <si>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</si>
  <si>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</si>
  <si>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</si>
  <si>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</si>
  <si>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</si>
  <si>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</si>
  <si>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</si>
  <si>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</si>
  <si>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</si>
  <si>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</si>
  <si>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</si>
  <si>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</si>
  <si>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</si>
  <si>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</si>
  <si>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</si>
  <si>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</si>
  <si>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</si>
  <si>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</si>
  <si>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</si>
  <si>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</si>
  <si>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</si>
  <si>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</si>
  <si>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</si>
  <si>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</si>
  <si>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</si>
  <si>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</si>
  <si>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</si>
  <si>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</si>
  <si>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</si>
  <si>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</si>
  <si>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</si>
  <si>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</si>
  <si>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</si>
  <si>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</si>
  <si>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</si>
  <si>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</si>
  <si>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</si>
  <si>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</si>
  <si>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</si>
  <si>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</si>
  <si>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</si>
  <si>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</si>
  <si>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</si>
  <si>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</si>
  <si>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</si>
  <si>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</si>
  <si>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</si>
  <si>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</si>
  <si>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</si>
  <si>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</si>
  <si>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</si>
  <si>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</si>
  <si>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</si>
  <si>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</si>
  <si>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</si>
  <si>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</si>
  <si>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</si>
  <si>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</si>
  <si>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</si>
  <si>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</si>
  <si>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</si>
  <si>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</si>
  <si>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</si>
  <si>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</si>
  <si>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</si>
  <si>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</si>
  <si>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</si>
  <si>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</si>
  <si>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</si>
  <si>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</si>
  <si>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</si>
  <si>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</si>
  <si>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</si>
  <si>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</si>
  <si>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</si>
  <si>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</si>
  <si>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</si>
  <si>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</si>
  <si>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</si>
  <si>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</si>
  <si>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</si>
  <si>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</si>
  <si>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</si>
  <si>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</si>
  <si>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</si>
  <si>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</si>
  <si>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</si>
  <si>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</si>
  <si>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</si>
  <si>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</si>
  <si>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</si>
  <si>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</si>
  <si>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</si>
  <si>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</si>
  <si>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</si>
  <si>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</si>
  <si>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</si>
  <si>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</si>
  <si>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</si>
  <si>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</si>
  <si>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</si>
  <si>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</si>
  <si>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</si>
  <si>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</si>
  <si>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</si>
  <si>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</si>
  <si>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</si>
  <si>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</si>
  <si>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</si>
  <si>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</si>
  <si>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</si>
  <si>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</si>
  <si>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</si>
  <si>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</si>
  <si>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</si>
  <si>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</si>
  <si>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</si>
  <si>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</si>
  <si>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</si>
  <si>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</si>
  <si>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</si>
  <si>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</si>
  <si>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</si>
  <si>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</si>
  <si>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</si>
  <si>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</si>
  <si>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</si>
  <si>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</si>
  <si>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</si>
  <si>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</si>
  <si>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</si>
  <si>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</si>
  <si>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</si>
  <si>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</si>
  <si>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</si>
  <si>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</si>
  <si>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</si>
  <si>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</si>
  <si>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</si>
  <si>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</si>
  <si>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</si>
  <si>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</si>
  <si>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</si>
  <si>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</si>
  <si>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</si>
  <si>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</si>
  <si>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</si>
  <si>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</si>
  <si>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</si>
  <si>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</si>
  <si>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</si>
  <si>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</si>
  <si>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</si>
  <si>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</si>
  <si>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</si>
  <si>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</si>
  <si>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</si>
  <si>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</si>
  <si>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</si>
  <si>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</si>
  <si>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</si>
  <si>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</si>
  <si>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</si>
  <si>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</si>
  <si>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</si>
  <si>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</si>
  <si>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</si>
  <si>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</si>
  <si>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</si>
  <si>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</si>
  <si>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</si>
  <si>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</si>
  <si>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</si>
  <si>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</si>
  <si>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</si>
  <si>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</si>
  <si>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</si>
  <si>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</si>
  <si>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</si>
  <si>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</si>
  <si>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</si>
  <si>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</si>
  <si>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</si>
  <si>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</si>
  <si>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</si>
  <si>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</si>
  <si>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</si>
  <si>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</si>
  <si>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</si>
  <si>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</si>
  <si>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</si>
  <si>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</si>
  <si>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</si>
  <si>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</si>
  <si>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</si>
  <si>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</si>
  <si>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</si>
  <si>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</si>
  <si>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</si>
  <si>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</si>
  <si>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</si>
  <si>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</si>
  <si>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</si>
  <si>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</si>
  <si>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</si>
  <si>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</si>
  <si>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</si>
  <si>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</si>
  <si>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</si>
  <si>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</si>
  <si>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</si>
  <si>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</si>
  <si>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</si>
  <si>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</si>
  <si>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</si>
  <si>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</si>
  <si>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</si>
  <si>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</si>
  <si>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</si>
  <si>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</si>
  <si>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</si>
  <si>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</si>
  <si>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</si>
  <si>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</si>
  <si>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</si>
  <si>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</si>
  <si>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</si>
  <si>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</si>
  <si>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</si>
  <si>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</si>
  <si>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</si>
  <si>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</si>
  <si>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</si>
  <si>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</si>
  <si>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</si>
  <si>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</si>
  <si>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</si>
  <si>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</si>
  <si>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</si>
  <si>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</si>
  <si>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</si>
  <si>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</si>
  <si>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</si>
  <si>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</si>
  <si>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</si>
  <si>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</si>
  <si>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</si>
  <si>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</si>
  <si>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</si>
  <si>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</si>
  <si>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</si>
  <si>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</si>
  <si>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</si>
  <si>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</si>
  <si>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</si>
  <si>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</si>
  <si>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</si>
  <si>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</si>
  <si>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</si>
  <si>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</si>
  <si>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</si>
  <si>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</si>
  <si>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</si>
  <si>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</si>
  <si>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</si>
  <si>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</si>
  <si>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</si>
  <si>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</si>
  <si>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</si>
  <si>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</si>
  <si>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</si>
  <si>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</si>
  <si>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</si>
  <si>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</si>
  <si>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</si>
  <si>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</si>
  <si>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</si>
  <si>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</si>
  <si>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</si>
  <si>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</si>
  <si>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</si>
  <si>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</si>
  <si>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</si>
  <si>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</si>
  <si>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</si>
  <si>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</si>
  <si>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</si>
  <si>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</si>
  <si>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</si>
  <si>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</si>
  <si>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</si>
  <si>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</si>
  <si>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</si>
  <si>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</si>
  <si>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</si>
  <si>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</si>
  <si>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</si>
  <si>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</si>
  <si>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</si>
  <si>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</si>
  <si>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</si>
  <si>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</si>
  <si>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</si>
  <si>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</si>
  <si>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</si>
  <si>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</si>
  <si>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</si>
  <si>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</si>
  <si>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</si>
  <si>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</si>
  <si>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</si>
  <si>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</si>
  <si>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</si>
  <si>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</si>
  <si>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</si>
  <si>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</si>
  <si>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</si>
  <si>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</si>
  <si>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</si>
  <si>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</si>
  <si>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</si>
  <si>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</si>
  <si>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</si>
  <si>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</si>
  <si>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</si>
  <si>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</si>
  <si>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</si>
  <si>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</si>
  <si>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</si>
  <si>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</si>
  <si>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</si>
  <si>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</si>
  <si>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</si>
  <si>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</si>
  <si>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</si>
  <si>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</si>
  <si>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</si>
  <si>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</si>
  <si>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</si>
  <si>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</si>
  <si>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</si>
  <si>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</si>
  <si>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</si>
  <si>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</si>
  <si>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</si>
  <si>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</si>
  <si>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</si>
  <si>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</si>
  <si>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</si>
  <si>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</si>
  <si>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</si>
  <si>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</si>
  <si>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</si>
  <si>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</si>
  <si>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</si>
  <si>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</si>
  <si>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</si>
  <si>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</si>
  <si>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</si>
  <si>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</si>
  <si>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</si>
  <si>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</si>
  <si>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</si>
  <si>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</si>
  <si>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</si>
  <si>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</si>
  <si>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</si>
  <si>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</si>
  <si>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</si>
  <si>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</si>
  <si>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</si>
  <si>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</si>
  <si>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</si>
  <si>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</si>
  <si>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</si>
  <si>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</si>
  <si>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</si>
  <si>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</si>
  <si>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</si>
  <si>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</si>
  <si>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</si>
  <si>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</si>
  <si>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</si>
  <si>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</si>
  <si>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</si>
  <si>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</si>
  <si>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</si>
  <si>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</si>
  <si>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</si>
  <si>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</si>
  <si>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</si>
  <si>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</si>
  <si>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</si>
  <si>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</si>
  <si>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</si>
  <si>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</si>
  <si>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</si>
  <si>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</si>
  <si>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</si>
  <si>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</si>
  <si>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</si>
  <si>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</si>
  <si>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</si>
  <si>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</si>
  <si>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</si>
  <si>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</si>
  <si>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</si>
  <si>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</si>
  <si>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</si>
  <si>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</si>
  <si>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</si>
  <si>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</si>
  <si>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</si>
  <si>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</si>
  <si>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</si>
  <si>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</si>
  <si>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</si>
  <si>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</si>
  <si>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</si>
  <si>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</si>
  <si>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</si>
  <si>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</si>
  <si>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</si>
  <si>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</si>
  <si>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</si>
  <si>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</si>
  <si>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</si>
  <si>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</si>
  <si>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</si>
  <si>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</si>
  <si>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</si>
  <si>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</si>
  <si>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</si>
  <si>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</si>
  <si>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</si>
  <si>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</si>
  <si>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</si>
  <si>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</si>
  <si>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</si>
  <si>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</si>
  <si>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</si>
  <si>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</si>
  <si>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</si>
  <si>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</si>
  <si>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</si>
  <si>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</si>
  <si>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</si>
  <si>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</si>
  <si>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</si>
  <si>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</si>
  <si>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</si>
  <si>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</si>
  <si>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</si>
  <si>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</si>
  <si>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</si>
  <si>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</si>
  <si>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</si>
  <si>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</si>
  <si>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</si>
  <si>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</si>
  <si>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</si>
  <si>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</si>
  <si>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</si>
  <si>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</si>
  <si>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</si>
  <si>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</si>
  <si>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</si>
  <si>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</si>
  <si>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</si>
  <si>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</si>
  <si>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</si>
  <si>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</si>
  <si>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</si>
  <si>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</si>
  <si>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</si>
  <si>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</si>
  <si>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</si>
  <si>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</si>
  <si>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</si>
  <si>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</si>
  <si>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</si>
  <si>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</si>
  <si>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</si>
  <si>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</si>
  <si>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</si>
  <si>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</si>
  <si>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</si>
  <si>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</si>
  <si>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</si>
  <si>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</si>
  <si>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</si>
  <si>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</si>
  <si>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</si>
  <si>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</si>
  <si>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</si>
  <si>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</si>
  <si>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</si>
  <si>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</si>
  <si>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</si>
  <si>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</si>
  <si>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</si>
  <si>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</si>
  <si>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</si>
  <si>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</si>
  <si>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</si>
  <si>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</si>
  <si>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</si>
  <si>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</si>
  <si>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</si>
  <si>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</si>
  <si>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</si>
  <si>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</si>
  <si>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</si>
  <si>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</si>
  <si>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</si>
  <si>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</si>
  <si>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</si>
  <si>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</si>
  <si>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</si>
  <si>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</si>
  <si>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</si>
  <si>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</si>
  <si>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</si>
  <si>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</si>
  <si>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</si>
  <si>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</si>
  <si>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</si>
  <si>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</si>
  <si>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</si>
  <si>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</si>
  <si>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</si>
  <si>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</si>
  <si>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</si>
  <si>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</si>
  <si>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</si>
  <si>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</si>
  <si>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</si>
  <si>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</si>
  <si>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</si>
  <si>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</si>
  <si>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</si>
  <si>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</si>
  <si>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</si>
  <si>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</si>
  <si>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</si>
  <si>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</si>
  <si>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</si>
  <si>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</si>
  <si>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</si>
  <si>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</si>
  <si>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</si>
  <si>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</si>
  <si>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</si>
  <si>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</si>
  <si>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</si>
  <si>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</si>
  <si>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</si>
  <si>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</si>
  <si>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</si>
  <si>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</si>
  <si>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</si>
  <si>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</si>
  <si>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</si>
  <si>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</si>
  <si>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</si>
  <si>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</si>
  <si>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</si>
  <si>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</si>
  <si>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</si>
  <si>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</si>
  <si>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</si>
  <si>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</si>
  <si>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</si>
  <si>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</si>
  <si>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</si>
  <si>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</si>
  <si>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</si>
  <si>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</si>
  <si>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</si>
  <si>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</si>
  <si>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</si>
  <si>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</si>
  <si>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</si>
  <si>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</si>
  <si>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</si>
  <si>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</si>
  <si>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</si>
  <si>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</si>
  <si>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</si>
  <si>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</si>
  <si>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</si>
  <si>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</si>
  <si>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</si>
  <si>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</si>
  <si>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</si>
  <si>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</si>
  <si>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</si>
  <si>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</si>
  <si>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</si>
  <si>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</si>
  <si>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</si>
  <si>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</si>
  <si>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</si>
  <si>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</si>
  <si>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</si>
  <si>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</si>
  <si>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</si>
  <si>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</si>
  <si>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</si>
  <si>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</si>
  <si>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</si>
  <si>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</si>
  <si>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</si>
  <si>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</si>
  <si>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</si>
  <si>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</si>
  <si>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</si>
  <si>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</si>
  <si>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</si>
  <si>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</si>
  <si>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</si>
  <si>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</si>
  <si>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</si>
  <si>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</si>
  <si>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</si>
  <si>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</si>
  <si>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</si>
  <si>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</si>
  <si>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</si>
  <si>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</si>
  <si>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</si>
  <si>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</si>
  <si>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</si>
  <si>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</si>
  <si>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</si>
  <si>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</si>
  <si>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</si>
  <si>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</si>
  <si>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</si>
  <si>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</si>
  <si>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</si>
  <si>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</si>
  <si>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</si>
  <si>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</si>
  <si>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</si>
  <si>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</si>
  <si>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</si>
  <si>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</si>
  <si>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</si>
  <si>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</si>
  <si>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</si>
  <si>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</si>
  <si>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</si>
  <si>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</si>
  <si>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</si>
  <si>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</si>
  <si>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</si>
  <si>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</si>
  <si>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</si>
  <si>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</si>
  <si>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</si>
  <si>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</si>
  <si>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</si>
  <si>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</si>
  <si>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</si>
  <si>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</si>
  <si>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</si>
  <si>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</si>
  <si>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</si>
  <si>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</si>
  <si>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</si>
  <si>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</si>
  <si>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</si>
  <si>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</si>
  <si>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</si>
  <si>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</si>
  <si>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</si>
  <si>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</si>
  <si>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</si>
  <si>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</si>
  <si>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</si>
  <si>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</si>
  <si>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</si>
  <si>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</si>
  <si>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</si>
  <si>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</si>
  <si>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</si>
  <si>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</si>
  <si>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</si>
  <si>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</si>
  <si>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</si>
  <si>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</si>
  <si>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</si>
  <si>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</si>
  <si>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</si>
  <si>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</si>
  <si>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</si>
  <si>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</si>
  <si>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</si>
  <si>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</si>
  <si>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</si>
  <si>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</si>
  <si>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</si>
  <si>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</si>
  <si>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</si>
  <si>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</si>
  <si>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</si>
  <si>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</si>
  <si>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</si>
  <si>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</si>
  <si>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</si>
  <si>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</si>
  <si>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</si>
  <si>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</si>
  <si>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</si>
  <si>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</si>
  <si>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</si>
  <si>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</si>
  <si>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</si>
  <si>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</si>
  <si>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</si>
  <si>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</si>
  <si>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</si>
  <si>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</si>
  <si>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</si>
  <si>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</si>
  <si>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</si>
  <si>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</si>
  <si>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</si>
  <si>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</si>
  <si>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</si>
  <si>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</si>
  <si>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</si>
  <si>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</si>
  <si>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</si>
  <si>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</si>
  <si>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</si>
  <si>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</si>
  <si>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</si>
  <si>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</si>
  <si>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</si>
  <si>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</si>
  <si>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</si>
  <si>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</si>
  <si>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</si>
  <si>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</si>
  <si>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</si>
  <si>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</si>
  <si>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</si>
  <si>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</si>
  <si>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</si>
  <si>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</si>
  <si>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</si>
  <si>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</si>
  <si>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</si>
  <si>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</si>
  <si>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</si>
  <si>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</si>
  <si>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</si>
  <si>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</si>
  <si>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</si>
  <si>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</si>
  <si>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</si>
  <si>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</si>
  <si>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</si>
  <si>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</si>
  <si>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</si>
  <si>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</si>
  <si>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</si>
  <si>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</si>
  <si>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</si>
  <si>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</si>
  <si>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</si>
  <si>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</si>
  <si>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</si>
  <si>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</si>
  <si>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</si>
  <si>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</si>
  <si>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</si>
  <si>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</si>
  <si>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</si>
  <si>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</si>
  <si>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</si>
  <si>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</si>
  <si>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</si>
  <si>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</si>
  <si>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</si>
  <si>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</si>
  <si>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</si>
  <si>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</si>
  <si>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</si>
  <si>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</si>
  <si>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</si>
  <si>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</si>
  <si>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</si>
  <si>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</si>
  <si>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</si>
  <si>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</si>
  <si>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</si>
  <si>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</si>
  <si>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</si>
  <si>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</si>
  <si>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</si>
  <si>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</si>
  <si>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</si>
  <si>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</si>
  <si>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</si>
  <si>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</si>
  <si>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</si>
  <si>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</si>
  <si>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</si>
  <si>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</si>
  <si>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</si>
  <si>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</si>
  <si>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</si>
  <si>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</si>
  <si>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</si>
  <si>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</si>
  <si>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</si>
  <si>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</si>
  <si>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</si>
  <si>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</si>
  <si>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</si>
  <si>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</si>
  <si>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</si>
  <si>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</si>
  <si>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</si>
  <si>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</si>
  <si>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</si>
  <si>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</si>
  <si>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</si>
  <si>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</si>
  <si>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</si>
  <si>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</si>
  <si>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</si>
  <si>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</si>
  <si>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</si>
  <si>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</si>
  <si>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</si>
  <si>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</si>
  <si>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</si>
  <si>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</si>
  <si>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</si>
  <si>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</si>
  <si>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</si>
  <si>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</si>
  <si>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</si>
  <si>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</si>
  <si>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</si>
  <si>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</si>
  <si>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</si>
  <si>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</si>
  <si>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</si>
  <si>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</si>
  <si>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</si>
  <si>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</si>
  <si>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</si>
  <si>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</si>
  <si>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</si>
  <si>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</si>
  <si>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</si>
  <si>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</si>
  <si>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</si>
  <si>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</si>
  <si>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</si>
  <si>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</si>
  <si>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</si>
  <si>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</si>
  <si>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</si>
  <si>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</si>
  <si>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</si>
  <si>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</si>
  <si>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</si>
  <si>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</si>
  <si>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</si>
  <si>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</si>
  <si>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</si>
  <si>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</si>
  <si>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</si>
  <si>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</si>
  <si>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</si>
  <si>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</si>
  <si>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</si>
  <si>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</si>
  <si>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</si>
  <si>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</si>
  <si>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</si>
  <si>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</si>
  <si>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</si>
  <si>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</si>
  <si>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</si>
  <si>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</si>
  <si>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</si>
  <si>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</si>
  <si>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</si>
  <si>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</si>
  <si>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</si>
  <si>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</si>
  <si>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</si>
  <si>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</si>
  <si>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</si>
  <si>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</si>
  <si>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</si>
  <si>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</si>
  <si>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</si>
  <si>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</si>
  <si>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</si>
  <si>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</si>
  <si>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</si>
  <si>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</si>
  <si>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</si>
  <si>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</si>
  <si>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</si>
  <si>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</si>
  <si>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</si>
  <si>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</si>
  <si>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</si>
  <si>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</si>
  <si>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</si>
  <si>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</si>
  <si>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</si>
  <si>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</si>
  <si>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</si>
  <si>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</si>
  <si>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</si>
  <si>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</si>
  <si>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</si>
  <si>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</si>
  <si>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</si>
  <si>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</si>
  <si>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</si>
  <si>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</si>
  <si>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</si>
  <si>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</si>
  <si>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</si>
  <si>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</si>
  <si>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</si>
  <si>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</si>
  <si>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</si>
  <si>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</si>
  <si>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</si>
  <si>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</si>
  <si>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</si>
  <si>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</si>
  <si>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</si>
  <si>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</si>
  <si>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</si>
  <si>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</si>
  <si>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</si>
  <si>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</si>
  <si>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</si>
  <si>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</si>
  <si>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</si>
  <si>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</si>
  <si>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</si>
  <si>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</si>
  <si>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</si>
  <si>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</si>
  <si>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</si>
  <si>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</si>
  <si>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</si>
  <si>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</si>
  <si>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</si>
  <si>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</si>
  <si>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</si>
  <si>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</si>
  <si>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</si>
  <si>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</si>
  <si>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</si>
  <si>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</si>
  <si>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</si>
  <si>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</si>
  <si>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</si>
  <si>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</si>
  <si>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</si>
  <si>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</si>
  <si>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</si>
  <si>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</si>
  <si>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</si>
  <si>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</si>
  <si>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</si>
  <si>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</si>
  <si>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</si>
  <si>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</si>
  <si>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</si>
  <si>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</si>
  <si>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</si>
  <si>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</si>
  <si>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</si>
  <si>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</si>
  <si>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</si>
  <si>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</si>
  <si>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</si>
  <si>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</si>
  <si>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</si>
  <si>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</si>
  <si>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</si>
  <si>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</si>
  <si>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</si>
  <si>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</si>
  <si>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</si>
  <si>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</si>
  <si>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</si>
  <si>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</si>
  <si>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</si>
  <si>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</si>
  <si>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</si>
  <si>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</si>
  <si>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</si>
  <si>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</si>
  <si>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</si>
  <si>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</si>
  <si>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</si>
  <si>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</si>
  <si>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</si>
  <si>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</si>
  <si>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</si>
  <si>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</si>
  <si>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</si>
  <si>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</si>
  <si>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</si>
  <si>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</si>
  <si>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</si>
  <si>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</si>
  <si>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</si>
  <si>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</si>
  <si>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</si>
  <si>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</si>
  <si>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</si>
  <si>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</si>
  <si>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</si>
  <si>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</si>
  <si>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</si>
  <si>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</si>
  <si>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</si>
  <si>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</si>
  <si>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</si>
  <si>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</si>
  <si>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</si>
  <si>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</si>
  <si>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</si>
  <si>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</si>
  <si>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</si>
  <si>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</si>
  <si>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</si>
  <si>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</si>
  <si>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</si>
  <si>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</si>
  <si>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</si>
  <si>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</si>
  <si>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</si>
  <si>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</si>
  <si>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</si>
  <si>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</si>
  <si>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</si>
  <si>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</si>
  <si>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</si>
  <si>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</si>
  <si>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</si>
  <si>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</si>
  <si>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</si>
  <si>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</si>
  <si>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</si>
  <si>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</si>
  <si>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</si>
  <si>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</si>
  <si>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</si>
  <si>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</si>
  <si>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</si>
  <si>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</si>
  <si>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</si>
  <si>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</si>
  <si>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</si>
  <si>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</si>
  <si>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</si>
  <si>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</si>
  <si>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</si>
  <si>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</si>
  <si>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</si>
  <si>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</si>
  <si>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</si>
  <si>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</si>
  <si>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</si>
  <si>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</si>
  <si>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</si>
  <si>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</si>
  <si>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</si>
  <si>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</si>
  <si>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</si>
  <si>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</si>
  <si>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</si>
  <si>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</si>
  <si>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</si>
  <si>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</si>
  <si>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</si>
  <si>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</si>
  <si>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</si>
  <si>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</si>
  <si>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</si>
  <si>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</si>
  <si>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</si>
  <si>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</si>
  <si>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</si>
  <si>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</si>
  <si>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</si>
  <si>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</si>
  <si>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</si>
  <si>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</si>
  <si>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</si>
  <si>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</si>
  <si>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</si>
  <si>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</si>
  <si>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</si>
  <si>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</si>
  <si>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</si>
  <si>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</si>
  <si>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</si>
  <si>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</si>
  <si>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</si>
  <si>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</si>
  <si>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</si>
  <si>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</si>
  <si>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</si>
  <si>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</si>
  <si>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</si>
  <si>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</si>
  <si>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</si>
  <si>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</si>
  <si>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</si>
  <si>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</si>
  <si>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</si>
  <si>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</si>
  <si>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</si>
  <si>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</si>
  <si>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</si>
  <si>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</si>
  <si>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</si>
  <si>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</si>
  <si>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</si>
  <si>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</si>
  <si>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</si>
  <si>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</si>
  <si>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</si>
  <si>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</si>
  <si>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</si>
  <si>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</si>
  <si>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</si>
  <si>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</si>
  <si>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</si>
  <si>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</si>
  <si>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</si>
  <si>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</si>
  <si>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</si>
  <si>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</si>
  <si>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</si>
  <si>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</si>
  <si>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</si>
  <si>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</si>
  <si>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</si>
  <si>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</si>
  <si>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</si>
  <si>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</si>
  <si>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</si>
  <si>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</si>
  <si>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</si>
  <si>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</si>
  <si>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</si>
  <si>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</si>
  <si>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</si>
  <si>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</si>
  <si>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</si>
  <si>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</si>
  <si>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</si>
  <si>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</si>
  <si>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</si>
  <si>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</si>
  <si>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</si>
  <si>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</si>
  <si>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</si>
  <si>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</si>
  <si>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</si>
  <si>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</si>
  <si>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</si>
  <si>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</si>
  <si>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</si>
  <si>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</si>
  <si>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</si>
  <si>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</si>
  <si>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</si>
  <si>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</si>
  <si>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</si>
  <si>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</si>
  <si>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</si>
  <si>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</si>
  <si>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</si>
  <si>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</si>
  <si>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</si>
  <si>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</si>
  <si>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</si>
  <si>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</si>
  <si>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</si>
  <si>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</si>
  <si>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</si>
  <si>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</si>
  <si>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</si>
  <si>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</si>
  <si>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</si>
  <si>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</si>
  <si>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</si>
  <si>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</si>
  <si>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</si>
  <si>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</si>
  <si>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</si>
  <si>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</si>
  <si>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</si>
  <si>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</si>
  <si>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</si>
  <si>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</si>
  <si>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</si>
  <si>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</si>
  <si>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</si>
  <si>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</si>
  <si>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</si>
  <si>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</si>
  <si>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</si>
  <si>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</si>
  <si>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</si>
  <si>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</si>
  <si>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</si>
  <si>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</si>
  <si>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</si>
  <si>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</si>
  <si>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</si>
  <si>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</si>
  <si>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</si>
  <si>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</si>
  <si>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</si>
  <si>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</si>
  <si>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</si>
  <si>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</si>
  <si>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</si>
  <si>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</si>
  <si>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</si>
  <si>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</si>
  <si>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</si>
  <si>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</si>
  <si>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</si>
  <si>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</si>
  <si>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</si>
  <si>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</si>
  <si>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</si>
  <si>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</si>
  <si>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</si>
  <si>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</si>
  <si>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</si>
  <si>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</si>
  <si>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</si>
  <si>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</si>
  <si>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</si>
  <si>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</si>
  <si>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</si>
  <si>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</si>
  <si>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</si>
  <si>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</si>
  <si>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</si>
  <si>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</si>
  <si>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</si>
  <si>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</si>
  <si>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</si>
  <si>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</si>
  <si>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</si>
  <si>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</si>
  <si>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</si>
  <si>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</si>
  <si>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</si>
  <si>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</si>
  <si>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</si>
  <si>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</si>
  <si>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</si>
  <si>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</si>
  <si>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</si>
  <si>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</si>
  <si>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</si>
  <si>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</si>
  <si>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</si>
  <si>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</si>
  <si>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</si>
  <si>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</si>
  <si>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</si>
  <si>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</si>
  <si>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</si>
  <si>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</si>
  <si>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</si>
  <si>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</si>
  <si>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</si>
  <si>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</si>
  <si>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</si>
  <si>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</si>
  <si>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</si>
  <si>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</si>
  <si>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</si>
  <si>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</si>
  <si>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</si>
  <si>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</si>
  <si>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</si>
  <si>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</si>
  <si>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</si>
  <si>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</si>
  <si>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</si>
  <si>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</si>
  <si>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</si>
  <si>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</si>
  <si>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</si>
  <si>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</si>
  <si>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</si>
  <si>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</si>
  <si>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</si>
  <si>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</si>
  <si>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</si>
  <si>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</si>
  <si>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</si>
  <si>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</si>
  <si>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</si>
  <si>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</si>
  <si>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</si>
  <si>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</si>
  <si>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</si>
  <si>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</si>
  <si>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</si>
  <si>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</si>
  <si>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</si>
  <si>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</si>
  <si>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</si>
  <si>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</si>
  <si>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</si>
  <si>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</si>
  <si>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</si>
  <si>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</si>
  <si>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</si>
  <si>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</si>
  <si>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</si>
  <si>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</si>
  <si>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</si>
  <si>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</si>
  <si>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</si>
  <si>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</si>
  <si>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</si>
  <si>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</si>
  <si>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</si>
  <si>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</si>
  <si>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</si>
  <si>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</si>
  <si>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</si>
  <si>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</si>
  <si>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</si>
  <si>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</si>
  <si>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</si>
  <si>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</si>
  <si>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</si>
  <si>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</si>
  <si>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</si>
  <si>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</si>
  <si>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</si>
  <si>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</si>
  <si>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</si>
  <si>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</si>
  <si>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</si>
  <si>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</si>
  <si>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</si>
  <si>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</si>
  <si>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</si>
  <si>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</si>
  <si>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</si>
  <si>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</si>
  <si>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</si>
  <si>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</si>
  <si>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</si>
  <si>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</si>
  <si>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</si>
  <si>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</si>
  <si>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</si>
  <si>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</si>
  <si>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</si>
  <si>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</si>
  <si>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</si>
  <si>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</si>
  <si>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</si>
  <si>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</si>
  <si>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</si>
  <si>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</si>
  <si>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</si>
  <si>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</si>
  <si>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</si>
  <si>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</si>
  <si>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</si>
  <si>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</si>
  <si>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</si>
  <si>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</si>
  <si>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</si>
  <si>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</si>
  <si>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</si>
  <si>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</si>
  <si>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</si>
  <si>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</si>
  <si>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</si>
  <si>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</si>
  <si>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</si>
  <si>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</si>
  <si>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</si>
  <si>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</si>
  <si>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</si>
  <si>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</si>
  <si>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</si>
  <si>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</si>
  <si>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</si>
  <si>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</si>
  <si>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</si>
  <si>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</si>
  <si>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</si>
  <si>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</si>
  <si>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</si>
  <si>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</si>
  <si>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</si>
  <si>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</si>
  <si>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</si>
  <si>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</si>
  <si>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</si>
  <si>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</si>
  <si>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</si>
  <si>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</si>
  <si>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</si>
  <si>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</si>
  <si>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</si>
  <si>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</si>
  <si>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</si>
  <si>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</si>
  <si>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</si>
  <si>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</si>
  <si>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</si>
  <si>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</si>
  <si>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</si>
  <si>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</si>
  <si>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</si>
  <si>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</si>
  <si>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</si>
  <si>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</si>
  <si>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</si>
  <si>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</si>
  <si>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</si>
  <si>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</si>
  <si>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</si>
  <si>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</si>
  <si>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</si>
  <si>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</si>
  <si>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</si>
  <si>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</si>
  <si>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</si>
  <si>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</si>
  <si>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</si>
  <si>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</si>
  <si>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</si>
  <si>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</si>
  <si>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</si>
  <si>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</si>
  <si>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</si>
  <si>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</si>
  <si>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</si>
  <si>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</si>
  <si>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</si>
  <si>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</si>
  <si>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</si>
  <si>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</si>
  <si>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</si>
  <si>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</si>
  <si>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</si>
  <si>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</si>
  <si>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</si>
  <si>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</si>
  <si>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</si>
  <si>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</si>
  <si>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</si>
  <si>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</si>
  <si>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</si>
  <si>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</si>
  <si>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</si>
  <si>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</si>
  <si>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</si>
  <si>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</si>
  <si>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</si>
  <si>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</si>
  <si>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</si>
  <si>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</si>
  <si>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</si>
  <si>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</si>
  <si>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</si>
  <si>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</si>
  <si>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</si>
  <si>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</si>
  <si>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</si>
  <si>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</si>
  <si>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</si>
  <si>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</si>
  <si>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</si>
  <si>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</si>
  <si>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</si>
  <si>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</si>
  <si>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</si>
  <si>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</si>
  <si>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</si>
  <si>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</si>
  <si>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</si>
  <si>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</si>
  <si>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</si>
  <si>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</si>
  <si>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</si>
  <si>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</si>
  <si>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</si>
  <si>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</si>
  <si>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</si>
  <si>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</si>
  <si>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</si>
  <si>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</si>
  <si>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</si>
  <si>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</si>
  <si>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</si>
  <si>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</si>
  <si>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</si>
  <si>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</si>
  <si>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</si>
  <si>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</si>
  <si>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</si>
  <si>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</si>
  <si>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</si>
  <si>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</si>
  <si>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</si>
  <si>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</si>
  <si>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</si>
  <si>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</si>
  <si>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</si>
  <si>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</si>
  <si>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</si>
  <si>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</si>
  <si>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</si>
  <si>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</si>
  <si>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</si>
  <si>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</si>
  <si>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</si>
  <si>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</si>
  <si>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</si>
  <si>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</si>
  <si>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</si>
  <si>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</si>
  <si>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</si>
  <si>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</si>
  <si>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</si>
  <si>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</si>
  <si>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</si>
  <si>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</si>
  <si>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</si>
  <si>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</si>
  <si>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</si>
  <si>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</si>
  <si>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</si>
  <si>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</si>
  <si>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</si>
  <si>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</si>
  <si>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</si>
  <si>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</si>
  <si>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</si>
  <si>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</si>
  <si>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</si>
  <si>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</si>
  <si>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</si>
  <si>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</si>
  <si>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</si>
  <si>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</si>
  <si>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</si>
  <si>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</si>
  <si>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</si>
  <si>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</si>
  <si>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</si>
  <si>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</si>
  <si>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</si>
  <si>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</si>
  <si>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</si>
  <si>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</si>
  <si>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</si>
  <si>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</si>
  <si>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</si>
  <si>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</si>
  <si>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</si>
  <si>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</si>
  <si>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</si>
  <si>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</si>
  <si>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</si>
  <si>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</si>
  <si>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</si>
  <si>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</si>
  <si>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</si>
  <si>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</si>
  <si>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</si>
  <si>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</si>
  <si>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</si>
  <si>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</si>
  <si>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</si>
  <si>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</si>
  <si>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</si>
  <si>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</si>
  <si>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</si>
  <si>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</si>
  <si>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</si>
  <si>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</si>
  <si>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</si>
  <si>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</si>
  <si>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</si>
  <si>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</si>
  <si>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</si>
  <si>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</si>
  <si>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</si>
  <si>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</si>
  <si>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</si>
  <si>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</si>
  <si>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</si>
  <si>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</si>
  <si>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</si>
  <si>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</si>
  <si>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</si>
  <si>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</si>
  <si>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</si>
  <si>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</si>
  <si>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</si>
  <si>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</si>
  <si>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</si>
  <si>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</si>
  <si>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</si>
  <si>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</si>
  <si>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</si>
  <si>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</si>
  <si>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</si>
  <si>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</si>
  <si>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</si>
  <si>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</si>
  <si>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</si>
  <si>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</si>
  <si>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</si>
  <si>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</si>
  <si>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</si>
  <si>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</si>
  <si>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</si>
  <si>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</si>
  <si>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</si>
  <si>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</si>
  <si>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</si>
  <si>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</si>
  <si>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</si>
  <si>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</si>
  <si>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</si>
  <si>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</si>
  <si>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</si>
  <si>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</si>
  <si>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</si>
  <si>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</si>
  <si>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</si>
  <si>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</si>
  <si>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</si>
  <si>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</si>
  <si>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</si>
  <si>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</si>
  <si>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</si>
  <si>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</si>
  <si>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</si>
  <si>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</si>
  <si>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</si>
  <si>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</si>
  <si>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</si>
  <si>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</si>
  <si>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</si>
  <si>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</si>
  <si>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</si>
  <si>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</si>
  <si>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</si>
  <si>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</si>
  <si>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</si>
  <si>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</si>
  <si>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</si>
  <si>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</si>
  <si>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</si>
  <si>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</si>
  <si>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</si>
  <si>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</si>
  <si>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</si>
  <si>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</si>
  <si>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</si>
  <si>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</si>
  <si>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</si>
  <si>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</si>
  <si>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</si>
  <si>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</si>
  <si>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</si>
  <si>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</si>
  <si>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</si>
  <si>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</si>
  <si>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</si>
  <si>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</si>
  <si>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</si>
  <si>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</si>
  <si>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</si>
  <si>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</si>
  <si>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</si>
  <si>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</si>
  <si>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</si>
  <si>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</si>
  <si>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</si>
  <si>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</si>
  <si>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</si>
  <si>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</si>
  <si>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</si>
  <si>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</si>
  <si>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</si>
  <si>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</si>
  <si>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</si>
  <si>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</si>
  <si>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</si>
  <si>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</si>
  <si>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</si>
  <si>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</si>
  <si>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</si>
  <si>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</si>
  <si>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</si>
  <si>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</si>
  <si>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</si>
  <si>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</si>
  <si>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</si>
  <si>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</si>
  <si>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</si>
  <si>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</si>
  <si>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</si>
  <si>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</si>
  <si>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</si>
  <si>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</si>
  <si>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</si>
  <si>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</si>
  <si>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</si>
  <si>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</si>
  <si>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</si>
  <si>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</si>
  <si>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</si>
  <si>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</si>
  <si>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</si>
  <si>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</si>
  <si>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</si>
  <si>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</si>
  <si>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</si>
  <si>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</si>
  <si>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</si>
  <si>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</si>
  <si>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</si>
  <si>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</si>
  <si>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</si>
  <si>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</si>
  <si>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</si>
  <si>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</si>
  <si>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</si>
  <si>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</si>
  <si>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</si>
  <si>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</si>
  <si>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</si>
  <si>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</si>
  <si>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</si>
  <si>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</si>
  <si>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</si>
  <si>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</si>
  <si>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</si>
  <si>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</si>
  <si>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</si>
  <si>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</si>
  <si>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</si>
  <si>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</si>
  <si>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</si>
  <si>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</si>
  <si>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</si>
  <si>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</si>
  <si>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</si>
  <si>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</si>
  <si>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</si>
  <si>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</si>
  <si>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</si>
  <si>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</si>
  <si>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</si>
  <si>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</si>
  <si>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</si>
  <si>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</si>
  <si>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</si>
  <si>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</si>
  <si>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</si>
  <si>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</si>
  <si>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</si>
  <si>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</si>
  <si>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</si>
  <si>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</si>
  <si>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</si>
  <si>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</si>
  <si>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</si>
  <si>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</si>
  <si>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</si>
  <si>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</si>
  <si>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</si>
  <si>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</si>
  <si>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</si>
  <si>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</si>
  <si>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</si>
  <si>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</si>
  <si>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</si>
  <si>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</si>
  <si>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</si>
  <si>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</si>
  <si>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</si>
  <si>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</si>
  <si>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</si>
  <si>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</si>
  <si>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</si>
  <si>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</si>
  <si>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</si>
  <si>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</si>
  <si>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</si>
  <si>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</si>
  <si>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</si>
  <si>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</si>
  <si>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</si>
  <si>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</si>
  <si>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</si>
  <si>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</si>
  <si>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</si>
  <si>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</si>
  <si>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</si>
  <si>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</si>
  <si>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</si>
  <si>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</si>
  <si>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</si>
  <si>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</si>
  <si>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</si>
  <si>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</si>
  <si>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</si>
  <si>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</si>
  <si>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</si>
  <si>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</si>
  <si>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</si>
  <si>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</si>
  <si>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</si>
  <si>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</si>
  <si>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</si>
  <si>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</si>
  <si>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</si>
  <si>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</si>
  <si>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</si>
  <si>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</si>
  <si>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</si>
  <si>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</si>
  <si>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</si>
  <si>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</si>
  <si>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</si>
  <si>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</si>
  <si>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</si>
  <si>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</si>
  <si>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</si>
  <si>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</si>
  <si>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</si>
  <si>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</si>
  <si>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</si>
  <si>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</si>
  <si>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</si>
  <si>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</si>
  <si>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</si>
  <si>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</si>
  <si>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</si>
  <si>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</si>
  <si>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</si>
  <si>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</si>
  <si>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</si>
  <si>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</si>
  <si>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</si>
  <si>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</si>
  <si>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</si>
  <si>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</si>
  <si>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</si>
  <si>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</si>
  <si>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</si>
  <si>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</si>
  <si>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</si>
  <si>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</si>
  <si>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</si>
  <si>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</si>
  <si>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</si>
  <si>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</si>
  <si>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</si>
  <si>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</si>
  <si>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</si>
  <si>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</si>
  <si>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</si>
  <si>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</si>
  <si>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</si>
  <si>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</si>
  <si>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</si>
  <si>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</si>
  <si>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</si>
  <si>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</si>
  <si>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</si>
  <si>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</si>
  <si>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</si>
  <si>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</si>
  <si>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</si>
  <si>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</si>
  <si>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</si>
  <si>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</si>
  <si>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</si>
  <si>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</si>
  <si>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</si>
  <si>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</si>
  <si>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</si>
  <si>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</si>
  <si>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</si>
  <si>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</si>
  <si>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</si>
  <si>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</si>
  <si>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</si>
  <si>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</si>
  <si>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</si>
  <si>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</si>
  <si>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</si>
  <si>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</si>
  <si>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</si>
  <si>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</si>
  <si>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</si>
  <si>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</si>
  <si>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</si>
  <si>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</si>
  <si>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</si>
  <si>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</si>
  <si>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</si>
  <si>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</si>
  <si>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</si>
  <si>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</si>
  <si>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</si>
  <si>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</si>
  <si>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</si>
  <si>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</si>
  <si>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</si>
  <si>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</si>
  <si>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</si>
  <si>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</si>
  <si>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</si>
  <si>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</si>
  <si>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</si>
  <si>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</si>
  <si>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</si>
  <si>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</si>
  <si>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</si>
  <si>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</si>
  <si>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</si>
  <si>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</si>
  <si>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</si>
  <si>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</si>
  <si>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</si>
  <si>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</si>
  <si>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</si>
  <si>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</si>
  <si>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</si>
  <si>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</si>
  <si>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</si>
  <si>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</si>
  <si>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</si>
  <si>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</si>
  <si>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</si>
  <si>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</si>
  <si>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</si>
  <si>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</si>
  <si>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</si>
  <si>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</si>
  <si>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</si>
  <si>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</si>
  <si>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</si>
  <si>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</si>
  <si>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</si>
  <si>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</si>
  <si>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</si>
  <si>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</si>
  <si>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</si>
  <si>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</si>
  <si>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</si>
  <si>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</si>
  <si>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</si>
  <si>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</si>
  <si>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</si>
  <si>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</si>
  <si>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</si>
  <si>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</si>
  <si>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</si>
  <si>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</si>
  <si>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</si>
  <si>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</si>
  <si>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</si>
  <si>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</si>
  <si>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</si>
  <si>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</si>
  <si>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</si>
  <si>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</si>
  <si>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</si>
  <si>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</si>
  <si>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</si>
  <si>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</si>
  <si>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</si>
  <si>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</si>
  <si>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</si>
  <si>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</si>
  <si>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</si>
  <si>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</si>
  <si>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</si>
  <si>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</si>
  <si>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</si>
  <si>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</si>
  <si>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</si>
  <si>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</si>
  <si>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</si>
  <si>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</si>
  <si>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</si>
  <si>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</si>
  <si>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</si>
  <si>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</si>
  <si>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</si>
  <si>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</si>
  <si>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</si>
  <si>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</si>
  <si>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</si>
  <si>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</si>
  <si>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</si>
  <si>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</si>
  <si>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</si>
  <si>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</si>
  <si>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</si>
  <si>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</si>
  <si>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</si>
  <si>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</si>
  <si>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</si>
  <si>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</si>
  <si>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</si>
  <si>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</si>
  <si>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</si>
  <si>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</si>
  <si>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</si>
  <si>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</si>
  <si>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</si>
  <si>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</si>
  <si>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</si>
  <si>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</si>
  <si>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</si>
  <si>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</si>
  <si>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</si>
  <si>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</si>
  <si>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</si>
  <si>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</si>
  <si>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</si>
  <si>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</si>
  <si>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</si>
  <si>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</si>
  <si>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</si>
  <si>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</si>
  <si>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</si>
  <si>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</si>
  <si>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</si>
  <si>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</si>
  <si>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</si>
  <si>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</si>
  <si>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</si>
  <si>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</si>
  <si>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</si>
  <si>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</si>
  <si>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</si>
  <si>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</si>
  <si>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</si>
  <si>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</si>
  <si>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</si>
  <si>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</si>
  <si>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</si>
  <si>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</si>
  <si>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</si>
  <si>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</si>
  <si>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</si>
  <si>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</si>
  <si>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</si>
  <si>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</si>
  <si>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</si>
  <si>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</si>
  <si>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</si>
  <si>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</si>
  <si>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</si>
  <si>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</si>
  <si>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</si>
  <si>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</si>
  <si>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</si>
  <si>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</si>
  <si>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</si>
  <si>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</si>
  <si>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</si>
  <si>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</si>
  <si>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</si>
  <si>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</si>
  <si>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</si>
  <si>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</si>
  <si>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</si>
  <si>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</si>
  <si>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</si>
  <si>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</si>
  <si>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</si>
  <si>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</si>
  <si>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</si>
  <si>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</si>
  <si>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</si>
  <si>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</si>
  <si>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</si>
  <si>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</si>
  <si>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</si>
  <si>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</si>
  <si>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</si>
  <si>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</si>
  <si>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</si>
  <si>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</si>
  <si>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</si>
  <si>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</si>
  <si>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</si>
  <si>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</si>
  <si>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</si>
  <si>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</si>
  <si>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</si>
  <si>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</si>
  <si>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</si>
  <si>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</si>
  <si>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</si>
  <si>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</si>
  <si>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</si>
  <si>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</si>
  <si>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</si>
  <si>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</si>
  <si>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</si>
  <si>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</si>
  <si>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</si>
  <si>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</si>
  <si>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</si>
  <si>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</si>
  <si>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</si>
  <si>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</si>
  <si>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</si>
  <si>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</si>
  <si>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</si>
  <si>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</si>
  <si>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</si>
  <si>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</si>
  <si>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</si>
  <si>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</si>
  <si>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</si>
  <si>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</si>
  <si>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</si>
  <si>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</si>
  <si>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</si>
  <si>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</si>
  <si>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</si>
  <si>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</si>
  <si>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</si>
  <si>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</si>
  <si>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</si>
  <si>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</si>
  <si>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</si>
  <si>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</si>
  <si>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</si>
  <si>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</si>
  <si>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</si>
  <si>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</si>
  <si>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</si>
  <si>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</si>
  <si>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</si>
  <si>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</si>
  <si>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</si>
  <si>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</si>
  <si>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</si>
  <si>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</si>
  <si>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</si>
  <si>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</si>
  <si>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</si>
  <si>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</si>
  <si>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</si>
  <si>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</si>
  <si>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</si>
  <si>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</si>
  <si>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</si>
  <si>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</si>
  <si>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</si>
  <si>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</si>
  <si>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</si>
  <si>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</si>
  <si>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</si>
  <si>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</si>
  <si>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</si>
  <si>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</si>
  <si>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</si>
  <si>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</si>
  <si>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</si>
  <si>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</si>
  <si>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</si>
  <si>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</si>
  <si>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</si>
  <si>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</si>
  <si>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</si>
  <si>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</si>
  <si>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</si>
  <si>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</si>
  <si>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</si>
  <si>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</si>
  <si>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</si>
  <si>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</si>
  <si>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</si>
  <si>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</si>
  <si>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</si>
  <si>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</si>
  <si>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</si>
  <si>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</si>
  <si>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</si>
  <si>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</si>
  <si>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</si>
  <si>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</si>
  <si>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</si>
  <si>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</si>
  <si>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</si>
  <si>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</si>
  <si>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</si>
  <si>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</si>
  <si>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</si>
  <si>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</si>
  <si>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</si>
  <si>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</si>
  <si>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</si>
  <si>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</si>
  <si>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</si>
  <si>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</si>
  <si>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</si>
  <si>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</si>
  <si>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</si>
  <si>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</si>
  <si>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</si>
  <si>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</si>
  <si>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</si>
  <si>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</si>
  <si>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</si>
  <si>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</si>
  <si>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</si>
  <si>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</si>
  <si>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</si>
  <si>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</si>
  <si>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</si>
  <si>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</si>
  <si>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</si>
  <si>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</si>
  <si>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</si>
  <si>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</si>
  <si>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</si>
  <si>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</si>
  <si>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</si>
  <si>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</si>
  <si>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</si>
  <si>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</si>
  <si>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</si>
  <si>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</si>
  <si>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</si>
  <si>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</si>
  <si>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</si>
  <si>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</si>
  <si>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</si>
  <si>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</si>
  <si>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</si>
  <si>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</si>
  <si>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</si>
  <si>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</si>
  <si>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</si>
  <si>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</si>
  <si>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</si>
  <si>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</si>
  <si>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</si>
  <si>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</si>
  <si>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</si>
  <si>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</si>
  <si>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</si>
  <si>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</si>
  <si>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</si>
  <si>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</si>
  <si>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</si>
  <si>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</si>
  <si>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</si>
  <si>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</si>
  <si>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</si>
  <si>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</si>
  <si>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</si>
  <si>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</si>
  <si>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</si>
  <si>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</si>
  <si>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</si>
  <si>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</si>
  <si>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</si>
  <si>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</si>
  <si>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</si>
  <si>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</si>
  <si>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</si>
  <si>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</si>
  <si>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</si>
  <si>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</si>
  <si>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</si>
  <si>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</si>
  <si>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</si>
  <si>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</si>
  <si>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</si>
  <si>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</si>
  <si>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</si>
  <si>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</si>
  <si>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</si>
  <si>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</si>
  <si>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</si>
  <si>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</si>
  <si>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</si>
  <si>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</si>
  <si>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</si>
  <si>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</si>
  <si>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</si>
  <si>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</si>
  <si>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</si>
  <si>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</si>
  <si>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</si>
  <si>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</si>
  <si>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</si>
  <si>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</si>
  <si>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</si>
  <si>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</si>
  <si>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</si>
  <si>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</si>
  <si>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</si>
  <si>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</si>
  <si>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</si>
  <si>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</si>
  <si>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</si>
  <si>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</si>
  <si>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</si>
  <si>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</si>
  <si>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</si>
  <si>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</si>
  <si>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</si>
  <si>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</si>
  <si>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</si>
  <si>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</si>
  <si>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</si>
  <si>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</si>
  <si>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</si>
  <si>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</si>
  <si>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</si>
  <si>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</si>
  <si>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</si>
  <si>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</si>
  <si>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</si>
  <si>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</si>
  <si>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</si>
  <si>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</si>
  <si>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</si>
  <si>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</si>
  <si>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</si>
  <si>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</si>
  <si>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</si>
  <si>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</si>
  <si>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</si>
  <si>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</si>
  <si>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</si>
  <si>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</si>
  <si>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</si>
  <si>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</si>
  <si>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</si>
  <si>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</si>
  <si>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</si>
  <si>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</si>
  <si>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</si>
  <si>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</si>
  <si>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</si>
  <si>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</si>
  <si>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</si>
  <si>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</si>
  <si>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</si>
  <si>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</si>
  <si>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</si>
  <si>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</si>
  <si>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</si>
  <si>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</si>
  <si>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</si>
  <si>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</si>
  <si>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</si>
  <si>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</si>
  <si>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</si>
  <si>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</si>
  <si>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</si>
  <si>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</si>
  <si>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</si>
  <si>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</si>
  <si>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</si>
  <si>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</si>
  <si>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</si>
  <si>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</si>
  <si>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</si>
  <si>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</si>
  <si>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</si>
  <si>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</si>
  <si>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</si>
  <si>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</si>
  <si>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</si>
  <si>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</si>
  <si>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</si>
  <si>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</si>
  <si>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</si>
  <si>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</si>
  <si>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</si>
  <si>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</si>
  <si>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</si>
  <si>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</si>
  <si>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</si>
  <si>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</si>
  <si>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</si>
  <si>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</si>
  <si>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</si>
  <si>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</si>
  <si>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</si>
  <si>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</si>
  <si>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</si>
  <si>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</si>
  <si>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</si>
  <si>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</si>
  <si>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</si>
  <si>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</si>
  <si>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</si>
  <si>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</si>
  <si>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</si>
  <si>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</si>
  <si>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</si>
  <si>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</si>
  <si>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</si>
  <si>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</si>
  <si>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</si>
  <si>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</si>
  <si>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</si>
  <si>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</si>
  <si>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</si>
  <si>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</si>
  <si>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</si>
  <si>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</si>
  <si>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</si>
  <si>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</si>
  <si>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</si>
  <si>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</si>
  <si>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</si>
  <si>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</si>
  <si>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</si>
  <si>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</si>
  <si>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</si>
  <si>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</si>
  <si>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</si>
  <si>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</si>
  <si>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</si>
  <si>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</si>
  <si>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</si>
  <si>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</si>
  <si>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</si>
  <si>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</si>
  <si>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</si>
  <si>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</si>
  <si>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</si>
  <si>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</si>
  <si>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</si>
  <si>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</si>
  <si>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</si>
  <si>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</si>
  <si>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</si>
  <si>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</si>
  <si>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</si>
  <si>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</si>
  <si>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</si>
  <si>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</si>
  <si>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</si>
  <si>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</si>
  <si>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</si>
  <si>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</si>
  <si>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</si>
  <si>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</si>
  <si>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</si>
  <si>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</si>
  <si>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</si>
  <si>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</si>
  <si>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</si>
  <si>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</si>
  <si>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</si>
  <si>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</si>
  <si>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</si>
  <si>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</si>
  <si>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</si>
  <si>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</si>
  <si>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</si>
  <si>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</si>
  <si>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</si>
  <si>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</si>
  <si>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</si>
  <si>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</si>
  <si>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</si>
  <si>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</si>
  <si>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</si>
  <si>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</si>
  <si>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</si>
  <si>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</si>
  <si>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</si>
  <si>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</si>
  <si>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</si>
  <si>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</si>
  <si>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</si>
  <si>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</si>
  <si>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</si>
  <si>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</si>
  <si>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</si>
  <si>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</si>
  <si>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</si>
  <si>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</si>
  <si>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</si>
  <si>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</si>
  <si>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</si>
  <si>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</si>
  <si>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</si>
  <si>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</si>
  <si>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</si>
  <si>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</si>
  <si>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</si>
  <si>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</si>
  <si>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</si>
  <si>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</si>
  <si>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</si>
  <si>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</si>
  <si>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</si>
  <si>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</si>
  <si>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</si>
  <si>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</si>
  <si>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</si>
  <si>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</si>
  <si>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</si>
  <si>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</si>
  <si>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</si>
  <si>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</si>
  <si>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</si>
  <si>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</si>
  <si>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</si>
  <si>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</si>
  <si>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</si>
  <si>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</si>
  <si>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</si>
  <si>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</si>
  <si>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</si>
  <si>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</si>
  <si>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</si>
  <si>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</si>
  <si>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</si>
  <si>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</si>
  <si>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</si>
  <si>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</si>
  <si>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</si>
  <si>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</si>
  <si>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</si>
  <si>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</si>
  <si>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</si>
  <si>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</si>
  <si>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</si>
  <si>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</si>
  <si>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</si>
  <si>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</si>
  <si>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</si>
  <si>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</si>
  <si>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</si>
  <si>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</si>
  <si>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</si>
  <si>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</si>
  <si>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</si>
  <si>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</si>
  <si>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</si>
  <si>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</si>
  <si>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</si>
  <si>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</si>
  <si>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</si>
  <si>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</si>
  <si>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</si>
  <si>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</si>
  <si>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</si>
  <si>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</si>
  <si>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</si>
  <si>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</si>
  <si>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</si>
  <si>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</si>
  <si>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</si>
  <si>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</si>
  <si>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</si>
  <si>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</si>
  <si>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</si>
  <si>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</si>
  <si>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</si>
  <si>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</si>
  <si>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</si>
  <si>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</si>
  <si>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</si>
  <si>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</si>
  <si>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</si>
  <si>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</si>
  <si>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</si>
  <si>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</si>
  <si>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</si>
  <si>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</si>
  <si>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</si>
  <si>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</si>
  <si>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</si>
  <si>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</si>
  <si>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</si>
  <si>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</si>
  <si>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</si>
  <si>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</si>
  <si>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</si>
  <si>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</si>
  <si>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</si>
  <si>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</si>
  <si>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</si>
  <si>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</si>
  <si>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</si>
  <si>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</si>
  <si>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</si>
  <si>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</si>
  <si>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</si>
  <si>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</si>
  <si>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</si>
  <si>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</si>
  <si>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</si>
  <si>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</si>
  <si>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</si>
  <si>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</si>
  <si>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</si>
  <si>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</si>
  <si>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</si>
  <si>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</si>
  <si>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</si>
  <si>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</si>
  <si>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</si>
  <si>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</si>
  <si>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</si>
  <si>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</si>
  <si>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</si>
  <si>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</si>
  <si>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</si>
  <si>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</si>
  <si>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</si>
  <si>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</si>
  <si>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</si>
  <si>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</si>
  <si>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</si>
  <si>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</si>
  <si>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</si>
  <si>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</si>
  <si>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</si>
  <si>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</si>
  <si>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</si>
  <si>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</si>
  <si>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</si>
  <si>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</si>
  <si>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</si>
  <si>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</si>
  <si>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</si>
  <si>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</si>
  <si>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</si>
  <si>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</si>
  <si>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</si>
  <si>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</si>
  <si>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</si>
  <si>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</si>
  <si>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</si>
  <si>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</si>
  <si>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</si>
  <si>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</si>
  <si>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</si>
  <si>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</si>
  <si>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</si>
  <si>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</si>
  <si>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</si>
  <si>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</si>
  <si>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</si>
  <si>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</si>
  <si>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</si>
  <si>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</si>
  <si>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</si>
  <si>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</si>
  <si>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</si>
  <si>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</si>
  <si>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</si>
  <si>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</si>
  <si>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</si>
  <si>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</si>
  <si>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</si>
  <si>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</si>
  <si>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</si>
  <si>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</si>
  <si>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</si>
  <si>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</si>
  <si>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</si>
  <si>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</si>
  <si>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</si>
  <si>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</si>
  <si>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</si>
  <si>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</si>
  <si>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</si>
  <si>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</si>
  <si>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</si>
  <si>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</si>
  <si>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</si>
  <si>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</si>
  <si>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</si>
  <si>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</si>
  <si>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</si>
  <si>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</si>
  <si>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</si>
  <si>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</si>
  <si>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</si>
  <si>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</si>
  <si>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</si>
  <si>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</si>
  <si>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</si>
  <si>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</si>
  <si>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</si>
  <si>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</si>
  <si>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</si>
  <si>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</si>
  <si>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</si>
  <si>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</si>
  <si>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</si>
  <si>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</si>
  <si>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</si>
  <si>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</si>
  <si>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</si>
  <si>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</si>
  <si>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</si>
  <si>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</si>
  <si>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</si>
  <si>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</si>
  <si>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</si>
  <si>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</si>
  <si>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</si>
  <si>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</si>
  <si>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</si>
  <si>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</si>
  <si>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</si>
  <si>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</si>
  <si>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</si>
  <si>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</si>
  <si>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</si>
  <si>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</si>
  <si>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</si>
  <si>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</si>
  <si>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</si>
  <si>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</si>
  <si>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</si>
  <si>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</si>
  <si>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</si>
  <si>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</si>
  <si>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</si>
  <si>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</si>
  <si>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</si>
  <si>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</si>
  <si>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</si>
  <si>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</si>
  <si>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</si>
  <si>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</si>
  <si>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</si>
  <si>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</si>
  <si>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</si>
  <si>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</si>
  <si>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</si>
  <si>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</si>
  <si>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</si>
  <si>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</si>
  <si>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</si>
  <si>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</si>
  <si>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</si>
  <si>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</si>
  <si>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</si>
  <si>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</si>
  <si>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</si>
  <si>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</si>
  <si>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</si>
  <si>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</si>
  <si>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</si>
  <si>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</si>
  <si>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</si>
  <si>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</si>
  <si>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</si>
  <si>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</si>
  <si>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</si>
  <si>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</si>
  <si>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</si>
  <si>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</si>
  <si>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</si>
  <si>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</si>
  <si>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</si>
  <si>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</si>
  <si>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</si>
  <si>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</si>
  <si>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</si>
  <si>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</si>
  <si>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</si>
  <si>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</si>
  <si>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</si>
  <si>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</si>
  <si>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</si>
  <si>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</si>
  <si>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</si>
  <si>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</si>
  <si>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</si>
  <si>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</si>
  <si>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</si>
  <si>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</si>
  <si>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</si>
  <si>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</si>
  <si>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</si>
  <si>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</si>
  <si>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</si>
  <si>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</si>
  <si>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</si>
  <si>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</si>
  <si>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</si>
  <si>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</si>
  <si>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</si>
  <si>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</si>
  <si>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</si>
  <si>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</si>
  <si>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</si>
  <si>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</si>
  <si>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</si>
  <si>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</si>
  <si>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</si>
  <si>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</si>
  <si>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</si>
  <si>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</si>
  <si>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</si>
  <si>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</si>
  <si>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</si>
  <si>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</si>
  <si>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</si>
  <si>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</si>
  <si>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</si>
  <si>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</si>
  <si>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</si>
  <si>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</si>
  <si>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</si>
  <si>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</si>
  <si>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</si>
  <si>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</si>
  <si>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</si>
  <si>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</si>
  <si>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</si>
  <si>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</si>
  <si>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</si>
  <si>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</si>
  <si>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</si>
  <si>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</si>
  <si>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</si>
  <si>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</si>
  <si>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</si>
  <si>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</si>
  <si>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</si>
  <si>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</si>
  <si>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</si>
  <si>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</si>
  <si>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</si>
  <si>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</si>
  <si>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</si>
  <si>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</si>
  <si>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</si>
  <si>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</si>
  <si>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</si>
  <si>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</si>
  <si>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</si>
  <si>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</si>
  <si>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</si>
  <si>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</si>
  <si>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</si>
  <si>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</si>
  <si>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</si>
  <si>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</si>
  <si>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</si>
  <si>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</si>
  <si>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</si>
  <si>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</si>
  <si>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</si>
  <si>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</si>
  <si>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</si>
  <si>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</si>
  <si>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</si>
  <si>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</si>
  <si>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</si>
  <si>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</si>
  <si>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</si>
  <si>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</si>
  <si>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</si>
  <si>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</si>
  <si>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</si>
  <si>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</si>
  <si>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</si>
  <si>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</si>
  <si>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</si>
  <si>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</si>
  <si>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</si>
  <si>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</si>
  <si>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</si>
  <si>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</si>
  <si>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</si>
  <si>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</si>
  <si>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</si>
  <si>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</si>
  <si>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</si>
  <si>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</si>
  <si>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</si>
  <si>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</si>
  <si>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</si>
  <si>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</si>
  <si>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</si>
  <si>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</si>
  <si>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</si>
  <si>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</si>
  <si>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</si>
  <si>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</si>
  <si>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</si>
  <si>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</si>
  <si>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</si>
  <si>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</si>
  <si>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</si>
  <si>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</si>
  <si>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</si>
  <si>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</si>
  <si>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</si>
  <si>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</si>
  <si>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</si>
  <si>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</si>
  <si>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</si>
  <si>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</si>
  <si>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</si>
  <si>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</si>
  <si>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</si>
  <si>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</si>
  <si>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</si>
  <si>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</si>
  <si>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</si>
  <si>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</si>
  <si>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</si>
  <si>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</si>
  <si>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</si>
  <si>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</si>
  <si>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</si>
  <si>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</si>
  <si>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</si>
  <si>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</si>
  <si>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</si>
  <si>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</si>
  <si>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</si>
  <si>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</si>
  <si>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</si>
  <si>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</si>
  <si>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</si>
  <si>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</si>
  <si>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</si>
  <si>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</si>
  <si>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</si>
  <si>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</si>
  <si>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</si>
  <si>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</si>
  <si>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</si>
  <si>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</si>
  <si>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</si>
  <si>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</si>
  <si>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</si>
  <si>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</si>
  <si>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</si>
  <si>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</si>
  <si>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</si>
  <si>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</si>
  <si>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</si>
  <si>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</si>
  <si>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</si>
  <si>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</si>
  <si>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</si>
  <si>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</si>
  <si>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</si>
  <si>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</si>
  <si>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</si>
  <si>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</si>
  <si>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</si>
  <si>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</si>
  <si>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</si>
  <si>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</si>
  <si>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</si>
  <si>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</si>
  <si>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</si>
  <si>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</si>
  <si>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</si>
  <si>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</si>
  <si>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</si>
  <si>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</si>
  <si>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</si>
  <si>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</si>
  <si>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</si>
  <si>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</si>
  <si>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</si>
  <si>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</si>
  <si>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</si>
  <si>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</si>
  <si>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</si>
  <si>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</si>
  <si>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</si>
  <si>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</si>
  <si>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</si>
  <si>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</si>
  <si>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</si>
  <si>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</si>
  <si>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</si>
  <si>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</si>
  <si>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</si>
  <si>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</si>
  <si>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</si>
  <si>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</si>
  <si>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</si>
  <si>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</si>
  <si>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</si>
  <si>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</si>
  <si>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</si>
  <si>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</si>
  <si>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</si>
  <si>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</si>
  <si>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</si>
  <si>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</si>
  <si>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</si>
  <si>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</si>
  <si>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</si>
  <si>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</si>
  <si>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</si>
  <si>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</si>
  <si>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</si>
  <si>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</si>
  <si>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</si>
  <si>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</si>
  <si>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</si>
  <si>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</si>
  <si>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</si>
  <si>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</si>
  <si>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</si>
  <si>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</si>
  <si>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</si>
  <si>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</si>
  <si>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</si>
  <si>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</si>
  <si>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</si>
  <si>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</si>
  <si>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</si>
  <si>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</si>
  <si>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</si>
  <si>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</si>
  <si>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</si>
  <si>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</si>
  <si>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</si>
  <si>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</si>
  <si>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</si>
  <si>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</si>
  <si>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</si>
  <si>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</si>
  <si>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</si>
  <si>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</si>
  <si>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</si>
  <si>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</si>
  <si>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</si>
  <si>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</si>
  <si>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</si>
  <si>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</si>
  <si>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</si>
  <si>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</si>
  <si>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</si>
  <si>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</si>
  <si>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</si>
  <si>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</si>
  <si>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</si>
  <si>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</si>
  <si>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</si>
  <si>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</si>
  <si>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</si>
  <si>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</si>
  <si>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</si>
  <si>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</si>
  <si>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</si>
  <si>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</si>
  <si>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</si>
  <si>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</si>
  <si>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</si>
  <si>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</si>
  <si>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</si>
  <si>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</si>
  <si>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</si>
  <si>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</si>
  <si>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</si>
  <si>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</si>
  <si>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</si>
  <si>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</si>
  <si>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</si>
  <si>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</si>
  <si>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</si>
  <si>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</si>
  <si>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</si>
  <si>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</si>
  <si>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</si>
  <si>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</si>
  <si>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</si>
  <si>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</si>
  <si>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</si>
  <si>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</si>
  <si>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</si>
  <si>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</si>
  <si>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</si>
  <si>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</si>
  <si>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</si>
  <si>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</si>
  <si>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</si>
  <si>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</si>
  <si>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</si>
  <si>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</si>
  <si>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</si>
  <si>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</si>
  <si>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</si>
  <si>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</si>
  <si>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</si>
  <si>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</si>
  <si>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</si>
  <si>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</si>
  <si>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</si>
  <si>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</si>
  <si>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</si>
  <si>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</si>
  <si>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</si>
  <si>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</si>
  <si>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</si>
  <si>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</si>
  <si>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</si>
  <si>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</si>
  <si>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</si>
  <si>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</si>
  <si>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</si>
  <si>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</si>
  <si>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</si>
  <si>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</si>
  <si>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</si>
  <si>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</si>
  <si>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</si>
  <si>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</si>
  <si>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</si>
  <si>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</si>
  <si>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</si>
  <si>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</si>
  <si>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</si>
  <si>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</si>
  <si>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</si>
  <si>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</si>
  <si>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</si>
  <si>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</si>
  <si>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</si>
  <si>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</si>
  <si>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</si>
  <si>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</si>
  <si>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</si>
  <si>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</si>
  <si>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</si>
  <si>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</si>
  <si>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</si>
  <si>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</si>
  <si>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</si>
  <si>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</si>
  <si>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</si>
  <si>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</si>
  <si>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</si>
  <si>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</si>
  <si>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</si>
  <si>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</si>
  <si>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</si>
  <si>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</si>
  <si>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</si>
  <si>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</si>
  <si>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</si>
  <si>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</si>
  <si>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</si>
  <si>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</si>
  <si>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</si>
  <si>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</si>
  <si>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</si>
  <si>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</si>
  <si>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</si>
  <si>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</si>
  <si>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</si>
  <si>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</si>
  <si>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</si>
  <si>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</si>
  <si>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</si>
  <si>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</si>
  <si>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</si>
  <si>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</si>
  <si>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</si>
  <si>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</si>
  <si>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</si>
  <si>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</si>
  <si>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</si>
  <si>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</si>
  <si>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</si>
  <si>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</si>
  <si>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</si>
  <si>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</si>
  <si>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</si>
  <si>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</si>
  <si>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</si>
  <si>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</si>
  <si>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</si>
  <si>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</si>
  <si>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</si>
  <si>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</si>
  <si>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</si>
  <si>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</si>
  <si>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</si>
  <si>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</si>
  <si>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</si>
  <si>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</si>
  <si>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</si>
  <si>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</si>
  <si>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</si>
  <si>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</si>
  <si>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</si>
  <si>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</si>
  <si>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</si>
  <si>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</si>
  <si>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</si>
  <si>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</si>
  <si>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</si>
  <si>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</si>
  <si>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</si>
  <si>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</si>
  <si>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</si>
  <si>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</si>
  <si>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</si>
  <si>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</si>
  <si>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</si>
  <si>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</si>
  <si>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</si>
  <si>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</si>
  <si>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</si>
  <si>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</si>
  <si>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</si>
  <si>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</si>
  <si>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</si>
  <si>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</si>
  <si>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</si>
  <si>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</si>
  <si>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</si>
  <si>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</si>
  <si>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</si>
  <si>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</si>
  <si>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</si>
  <si>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</si>
  <si>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</si>
  <si>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</si>
  <si>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</si>
  <si>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</si>
  <si>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</si>
  <si>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</si>
  <si>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</si>
  <si>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</si>
  <si>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</si>
  <si>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</si>
  <si>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</si>
  <si>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</si>
  <si>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</si>
  <si>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</si>
  <si>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</si>
  <si>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</si>
  <si>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</si>
  <si>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</si>
  <si>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</si>
  <si>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</si>
  <si>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</si>
  <si>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</si>
  <si>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</si>
  <si>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</si>
  <si>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</si>
  <si>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</si>
  <si>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</si>
  <si>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</si>
  <si>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</si>
  <si>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</si>
  <si>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</si>
  <si>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</si>
  <si>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</si>
  <si>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</si>
  <si>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</si>
  <si>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</si>
  <si>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</si>
  <si>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</si>
  <si>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</si>
  <si>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</si>
  <si>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</si>
  <si>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</si>
  <si>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</si>
  <si>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</si>
  <si>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</si>
  <si>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</si>
  <si>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</si>
  <si>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</si>
  <si>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</si>
  <si>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</si>
  <si>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</si>
  <si>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</si>
  <si>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</si>
  <si>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</si>
  <si>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</si>
  <si>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</si>
  <si>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</si>
  <si>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</si>
  <si>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</si>
  <si>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</si>
  <si>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</si>
  <si>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</si>
  <si>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</si>
  <si>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</si>
  <si>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</si>
  <si>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</si>
  <si>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</si>
  <si>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</si>
  <si>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</si>
  <si>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</si>
  <si>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</si>
  <si>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</si>
  <si>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</si>
  <si>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</si>
  <si>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</si>
  <si>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</si>
  <si>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</si>
  <si>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</si>
  <si>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</si>
  <si>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</si>
  <si>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</si>
  <si>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</si>
  <si>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</si>
  <si>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</si>
  <si>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</si>
  <si>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</si>
  <si>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</si>
  <si>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</si>
  <si>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</si>
  <si>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</si>
  <si>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</si>
  <si>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</si>
  <si>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</si>
  <si>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</si>
  <si>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</si>
  <si>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</si>
  <si>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</si>
  <si>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</si>
  <si>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</si>
  <si>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</si>
  <si>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</si>
  <si>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</si>
  <si>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</si>
  <si>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</si>
  <si>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</si>
  <si>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</si>
  <si>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</si>
  <si>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</si>
  <si>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</si>
  <si>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</si>
  <si>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</si>
  <si>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</si>
  <si>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</si>
  <si>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</si>
  <si>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</si>
  <si>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</si>
  <si>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</si>
  <si>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</si>
  <si>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</si>
  <si>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</si>
  <si>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</si>
  <si>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</si>
  <si>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</si>
  <si>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</si>
  <si>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</si>
  <si>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</si>
  <si>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</si>
  <si>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</si>
  <si>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</si>
  <si>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</si>
  <si>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</si>
  <si>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</si>
  <si>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</si>
  <si>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</si>
  <si>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</si>
  <si>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</si>
  <si>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</si>
  <si>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</si>
  <si>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</si>
  <si>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</si>
  <si>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</si>
  <si>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</si>
  <si>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</si>
  <si>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</si>
  <si>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</si>
  <si>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</si>
  <si>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</si>
  <si>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</si>
  <si>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</si>
  <si>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</si>
  <si>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</si>
  <si>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</si>
  <si>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</si>
  <si>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</si>
  <si>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</si>
  <si>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</si>
  <si>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</si>
  <si>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</si>
  <si>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</si>
  <si>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</si>
  <si>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</si>
  <si>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</si>
  <si>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</si>
  <si>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</si>
  <si>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</si>
  <si>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</si>
  <si>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</si>
  <si>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</si>
  <si>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</si>
  <si>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</si>
  <si>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</si>
  <si>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</si>
  <si>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</si>
  <si>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</si>
  <si>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</si>
  <si>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</si>
  <si>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</si>
  <si>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</si>
  <si>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</si>
  <si>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</si>
  <si>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</si>
  <si>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</si>
  <si>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</si>
  <si>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</si>
  <si>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</si>
  <si>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</si>
  <si>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</si>
  <si>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</si>
  <si>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</si>
  <si>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</si>
  <si>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</si>
  <si>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</si>
  <si>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</si>
  <si>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</si>
  <si>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</si>
  <si>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</si>
  <si>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</si>
  <si>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</si>
  <si>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</si>
  <si>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</si>
  <si>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</si>
  <si>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</si>
  <si>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</si>
  <si>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</si>
  <si>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</si>
  <si>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</si>
  <si>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</si>
  <si>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</si>
  <si>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</si>
  <si>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</si>
  <si>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</si>
  <si>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</si>
  <si>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</si>
  <si>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</si>
  <si>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</si>
  <si>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</si>
  <si>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</si>
  <si>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</si>
  <si>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</si>
  <si>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</si>
  <si>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</si>
  <si>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</si>
  <si>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</si>
  <si>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</si>
  <si>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</si>
  <si>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</si>
  <si>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</si>
  <si>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</si>
  <si>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</si>
  <si>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</si>
  <si>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</si>
  <si>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</si>
  <si>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</si>
  <si>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</si>
  <si>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</si>
  <si>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</si>
  <si>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</si>
  <si>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</si>
  <si>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</si>
  <si>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</si>
  <si>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</si>
  <si>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</si>
  <si>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</si>
  <si>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</si>
  <si>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</si>
  <si>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</si>
  <si>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</si>
  <si>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</si>
  <si>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</si>
  <si>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</si>
  <si>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</si>
  <si>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</si>
  <si>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</si>
  <si>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</si>
  <si>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</si>
  <si>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</si>
  <si>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</si>
  <si>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</si>
  <si>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</si>
  <si>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</si>
  <si>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</si>
  <si>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</si>
  <si>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</si>
  <si>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</si>
  <si>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</si>
  <si>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</si>
  <si>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</si>
  <si>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</si>
  <si>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</si>
  <si>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</si>
  <si>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</si>
  <si>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</si>
  <si>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</si>
  <si>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</si>
  <si>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</si>
  <si>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</si>
  <si>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</si>
  <si>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</si>
  <si>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</si>
  <si>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</si>
  <si>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</si>
  <si>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</si>
  <si>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</si>
  <si>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</si>
  <si>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</si>
  <si>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</si>
  <si>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</si>
  <si>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</si>
  <si>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</si>
  <si>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</si>
  <si>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</si>
  <si>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</si>
  <si>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</si>
  <si>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</si>
  <si>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</si>
  <si>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</si>
  <si>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</si>
  <si>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</si>
  <si>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</si>
  <si>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</si>
  <si>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</si>
  <si>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</si>
  <si>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</si>
  <si>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</si>
  <si>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</si>
  <si>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</si>
  <si>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</si>
  <si>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</si>
  <si>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</si>
  <si>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</si>
  <si>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</si>
  <si>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</si>
  <si>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</si>
  <si>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</si>
  <si>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</si>
  <si>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</si>
  <si>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</si>
  <si>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</si>
  <si>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</si>
  <si>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</si>
  <si>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</si>
  <si>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</si>
  <si>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</si>
  <si>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</si>
  <si>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</si>
  <si>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</si>
  <si>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</si>
  <si>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</si>
  <si>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</si>
  <si>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</si>
  <si>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</si>
  <si>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</si>
  <si>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</si>
  <si>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</si>
  <si>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</si>
  <si>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</si>
  <si>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</si>
  <si>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</si>
  <si>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</si>
  <si>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</si>
  <si>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</si>
  <si>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</si>
  <si>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</si>
  <si>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</si>
  <si>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</si>
  <si>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</si>
  <si>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</si>
  <si>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</si>
  <si>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</si>
  <si>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</si>
  <si>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</si>
  <si>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</si>
  <si>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</si>
  <si>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</si>
  <si>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</si>
  <si>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</si>
  <si>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</si>
  <si>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</si>
  <si>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</si>
  <si>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</si>
  <si>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</si>
  <si>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</si>
  <si>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</si>
  <si>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</si>
  <si>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</si>
  <si>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</si>
  <si>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</si>
  <si>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</si>
  <si>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</si>
  <si>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</si>
  <si>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</si>
  <si>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</si>
  <si>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</si>
  <si>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</si>
  <si>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</si>
  <si>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</si>
  <si>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</si>
  <si>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</si>
  <si>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</si>
  <si>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</si>
  <si>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</si>
  <si>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</si>
  <si>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</si>
  <si>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</si>
  <si>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</si>
  <si>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</si>
  <si>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</si>
  <si>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</si>
  <si>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</si>
  <si>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</si>
  <si>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</si>
  <si>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</si>
  <si>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</si>
  <si>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</si>
  <si>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</si>
  <si>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</si>
  <si>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</si>
  <si>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</si>
  <si>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</si>
  <si>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</si>
  <si>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</si>
  <si>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</si>
  <si>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</si>
  <si>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</si>
  <si>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</si>
  <si>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</si>
  <si>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</si>
  <si>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</si>
  <si>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</si>
  <si>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</si>
  <si>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</si>
  <si>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</si>
  <si>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</si>
  <si>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</si>
  <si>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</si>
  <si>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</si>
  <si>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</si>
  <si>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</si>
  <si>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</si>
  <si>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</si>
  <si>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</si>
  <si>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</si>
  <si>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</si>
  <si>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</si>
  <si>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</si>
  <si>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</si>
  <si>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</si>
  <si>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</si>
  <si>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</si>
  <si>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</si>
  <si>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</si>
  <si>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</si>
  <si>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</si>
  <si>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</si>
  <si>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</si>
  <si>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</si>
  <si>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</si>
  <si>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</si>
  <si>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</si>
  <si>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</si>
  <si>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</si>
  <si>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</si>
  <si>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</si>
  <si>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</si>
  <si>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</si>
  <si>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</si>
  <si>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</si>
  <si>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</si>
  <si>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</si>
  <si>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</si>
  <si>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</si>
  <si>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</si>
  <si>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</si>
  <si>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</si>
  <si>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</si>
  <si>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</si>
  <si>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</si>
  <si>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</si>
  <si>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</si>
  <si>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</si>
  <si>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</si>
  <si>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</si>
  <si>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</si>
  <si>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</si>
  <si>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</si>
  <si>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</si>
  <si>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</si>
  <si>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</si>
  <si>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</si>
  <si>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</si>
  <si>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</si>
  <si>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</si>
  <si>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</si>
  <si>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</si>
  <si>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</si>
  <si>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</si>
  <si>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</si>
  <si>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</si>
  <si>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</si>
  <si>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</si>
  <si>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</si>
  <si>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</si>
  <si>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</si>
  <si>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</si>
  <si>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</si>
  <si>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</si>
  <si>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</si>
  <si>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</si>
  <si>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</si>
  <si>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</si>
  <si>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</si>
  <si>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</si>
  <si>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</si>
  <si>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</si>
  <si>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</si>
  <si>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</si>
  <si>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</si>
  <si>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</si>
  <si>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</si>
  <si>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</si>
  <si>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</si>
  <si>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</si>
  <si>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</si>
  <si>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</si>
  <si>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</si>
  <si>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</si>
  <si>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</si>
  <si>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</si>
  <si>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</si>
  <si>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</si>
  <si>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</si>
  <si>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</si>
  <si>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</si>
  <si>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</si>
  <si>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</si>
  <si>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</si>
  <si>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</si>
  <si>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</si>
  <si>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</si>
  <si>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</si>
  <si>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</si>
  <si>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</si>
  <si>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</si>
  <si>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</si>
  <si>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</si>
  <si>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</si>
  <si>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</si>
  <si>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</si>
  <si>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</si>
  <si>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</si>
  <si>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</si>
  <si>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</si>
  <si>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</si>
  <si>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</si>
  <si>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</si>
  <si>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</si>
  <si>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</si>
  <si>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</si>
  <si>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</si>
  <si>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</si>
  <si>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</si>
  <si>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</si>
  <si>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</si>
  <si>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</si>
  <si>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</si>
  <si>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</si>
  <si>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</si>
  <si>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</si>
  <si>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</si>
  <si>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</si>
  <si>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</si>
  <si>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</si>
  <si>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</si>
  <si>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</si>
  <si>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</si>
  <si>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</si>
  <si>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</si>
  <si>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</si>
  <si>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</si>
  <si>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</si>
  <si>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</si>
  <si>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</si>
  <si>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</si>
  <si>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</si>
  <si>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</si>
  <si>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</si>
  <si>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</si>
  <si>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</si>
  <si>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</si>
  <si>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</si>
  <si>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</si>
  <si>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</si>
  <si>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</si>
  <si>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</si>
  <si>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</si>
  <si>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</si>
  <si>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</si>
  <si>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</si>
  <si>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</si>
  <si>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</si>
  <si>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</si>
  <si>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</si>
  <si>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</si>
  <si>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</si>
  <si>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</si>
  <si>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</si>
  <si>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</si>
  <si>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</si>
  <si>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</si>
  <si>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</si>
  <si>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</si>
  <si>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</si>
  <si>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</si>
  <si>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</si>
  <si>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</si>
  <si>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</si>
  <si>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</si>
  <si>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</si>
  <si>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</si>
  <si>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</si>
  <si>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</si>
  <si>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</si>
  <si>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</si>
  <si>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</si>
  <si>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</si>
  <si>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</si>
  <si>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</si>
  <si>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</si>
  <si>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</si>
  <si>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</si>
  <si>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</si>
  <si>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</si>
  <si>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</si>
  <si>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</si>
  <si>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</si>
  <si>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</si>
  <si>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</si>
  <si>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</si>
  <si>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</si>
  <si>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</si>
  <si>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</si>
  <si>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</si>
  <si>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</si>
  <si>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</si>
  <si>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</si>
  <si>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</si>
  <si>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</si>
  <si>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</si>
  <si>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</si>
  <si>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</si>
  <si>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</si>
  <si>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</si>
  <si>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</si>
  <si>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</si>
  <si>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</si>
  <si>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</si>
  <si>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</si>
  <si>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</si>
  <si>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</si>
  <si>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</si>
  <si>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</si>
  <si>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</si>
  <si>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</si>
  <si>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</si>
  <si>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</si>
  <si>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</si>
  <si>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</si>
  <si>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</si>
  <si>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</si>
  <si>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</si>
  <si>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</si>
  <si>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</si>
  <si>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</si>
  <si>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</si>
  <si>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</si>
  <si>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</si>
  <si>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</si>
  <si>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</si>
  <si>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</si>
  <si>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</si>
  <si>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</si>
  <si>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</si>
  <si>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</si>
  <si>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</si>
  <si>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</si>
  <si>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</si>
  <si>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</si>
  <si>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</si>
  <si>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</si>
  <si>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</si>
  <si>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</si>
  <si>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</si>
  <si>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</si>
  <si>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</si>
  <si>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</si>
  <si>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</si>
  <si>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</si>
  <si>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</si>
  <si>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</si>
  <si>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</si>
  <si>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</si>
  <si>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</si>
  <si>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</si>
  <si>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</si>
  <si>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</si>
  <si>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</si>
  <si>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</si>
  <si>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</si>
  <si>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</si>
  <si>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</si>
  <si>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</si>
  <si>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</si>
  <si>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</si>
  <si>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</si>
  <si>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</si>
  <si>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</si>
  <si>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</si>
  <si>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</si>
  <si>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</si>
  <si>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</si>
  <si>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</si>
  <si>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</si>
  <si>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</si>
  <si>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</si>
  <si>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</si>
  <si>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</si>
  <si>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</si>
  <si>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</si>
  <si>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</si>
  <si>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</si>
  <si>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</si>
  <si>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</si>
  <si>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</si>
  <si>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</si>
  <si>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</si>
  <si>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</si>
  <si>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</si>
  <si>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</si>
  <si>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</si>
  <si>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</si>
  <si>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</si>
  <si>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</si>
  <si>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</si>
  <si>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</si>
  <si>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</si>
  <si>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</si>
  <si>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</si>
  <si>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</si>
  <si>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</si>
  <si>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</si>
  <si>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</si>
  <si>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</si>
  <si>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</si>
  <si>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</si>
  <si>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</si>
  <si>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</si>
  <si>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</si>
  <si>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</si>
  <si>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</si>
  <si>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</si>
  <si>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</si>
  <si>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</si>
  <si>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</si>
  <si>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</si>
  <si>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</si>
  <si>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</si>
  <si>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</si>
  <si>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</si>
  <si>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</si>
  <si>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</si>
  <si>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</si>
  <si>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</si>
  <si>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</si>
  <si>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</si>
  <si>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</si>
  <si>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</si>
  <si>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</si>
  <si>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</si>
  <si>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</si>
  <si>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</si>
  <si>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</si>
  <si>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</si>
  <si>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</si>
  <si>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</si>
  <si>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</si>
  <si>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</si>
  <si>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</si>
  <si>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</si>
  <si>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</si>
  <si>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</si>
  <si>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</si>
  <si>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</si>
  <si>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</si>
  <si>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</si>
  <si>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</si>
  <si>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</si>
  <si>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</si>
  <si>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</si>
  <si>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</si>
  <si>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</si>
  <si>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</si>
  <si>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</si>
  <si>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</si>
  <si>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</si>
  <si>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</si>
  <si>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</si>
  <si>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</si>
  <si>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</si>
  <si>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</si>
  <si>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</si>
  <si>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</si>
  <si>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</si>
  <si>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</si>
  <si>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</si>
  <si>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</si>
  <si>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</si>
  <si>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</si>
  <si>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</si>
  <si>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</si>
  <si>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</si>
  <si>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</si>
  <si>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</si>
  <si>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</si>
  <si>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</si>
  <si>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</si>
  <si>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</si>
  <si>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</si>
  <si>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</si>
  <si>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</si>
  <si>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</si>
  <si>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</si>
  <si>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</si>
  <si>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</si>
  <si>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</si>
  <si>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</si>
  <si>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</si>
  <si>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</si>
  <si>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</si>
  <si>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</si>
  <si>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</si>
  <si>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</si>
  <si>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</si>
  <si>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</si>
  <si>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</si>
  <si>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</si>
  <si>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</si>
  <si>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</si>
  <si>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</si>
  <si>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</si>
  <si>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</si>
  <si>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</si>
  <si>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</si>
  <si>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</si>
  <si>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</si>
  <si>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</si>
  <si>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</si>
  <si>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</si>
  <si>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</si>
  <si>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</si>
  <si>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</si>
  <si>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</si>
  <si>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</si>
  <si>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</si>
  <si>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</si>
  <si>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</si>
  <si>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</si>
  <si>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</si>
  <si>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</si>
  <si>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</si>
  <si>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</si>
  <si>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</si>
  <si>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</si>
  <si>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</si>
  <si>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</si>
  <si>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</si>
  <si>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</si>
  <si>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</si>
  <si>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</si>
  <si>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</si>
  <si>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</si>
  <si>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</si>
  <si>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</si>
  <si>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</si>
  <si>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</si>
  <si>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</si>
  <si>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</si>
  <si>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</si>
  <si>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</si>
  <si>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</si>
  <si>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</si>
  <si>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</si>
  <si>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</si>
  <si>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</si>
  <si>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</si>
  <si>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</si>
  <si>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</si>
  <si>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</si>
  <si>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</si>
  <si>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</si>
  <si>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</si>
  <si>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</si>
  <si>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</si>
  <si>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</si>
  <si>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</si>
  <si>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</si>
  <si>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</si>
  <si>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</si>
  <si>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</si>
  <si>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</si>
  <si>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</si>
  <si>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</si>
  <si>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</si>
  <si>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</si>
  <si>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</si>
  <si>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</si>
  <si>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</si>
  <si>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</si>
  <si>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</si>
  <si>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</si>
  <si>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</si>
  <si>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</si>
  <si>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</si>
  <si>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</si>
  <si>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</si>
  <si>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</si>
  <si>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</si>
  <si>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</si>
  <si>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</si>
  <si>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</si>
  <si>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</si>
  <si>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</si>
  <si>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</si>
  <si>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</si>
  <si>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</si>
  <si>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</si>
  <si>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</si>
  <si>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</si>
  <si>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</si>
  <si>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</si>
  <si>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</si>
  <si>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</si>
  <si>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</si>
  <si>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</si>
  <si>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</si>
  <si>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</si>
  <si>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</si>
  <si>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</si>
  <si>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</si>
  <si>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</si>
  <si>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</si>
  <si>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</si>
  <si>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</si>
  <si>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</si>
  <si>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</si>
  <si>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</si>
  <si>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</si>
  <si>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</si>
  <si>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</si>
  <si>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</si>
  <si>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</si>
  <si>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</si>
  <si>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</si>
  <si>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</si>
  <si>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</si>
  <si>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</si>
  <si>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</si>
  <si>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</si>
  <si>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</si>
  <si>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</si>
  <si>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</si>
  <si>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</si>
  <si>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</si>
  <si>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</si>
  <si>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</si>
  <si>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</si>
  <si>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</si>
  <si>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</si>
  <si>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</si>
  <si>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</si>
  <si>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</si>
  <si>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</si>
  <si>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</si>
  <si>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</si>
  <si>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</si>
  <si>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</si>
  <si>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</si>
  <si>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</si>
  <si>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</si>
  <si>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</si>
  <si>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</si>
  <si>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</si>
  <si>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</si>
  <si>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</si>
  <si>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</si>
  <si>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</si>
  <si>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</si>
  <si>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</si>
  <si>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</si>
  <si>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</si>
  <si>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</si>
  <si>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</si>
  <si>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</si>
  <si>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</si>
  <si>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</si>
  <si>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</si>
  <si>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</si>
  <si>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</si>
  <si>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</si>
  <si>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</si>
  <si>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</si>
  <si>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</si>
  <si>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</si>
  <si>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</si>
  <si>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</si>
  <si>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</si>
  <si>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</si>
  <si>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</si>
  <si>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</si>
  <si>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</si>
  <si>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</si>
  <si>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</si>
  <si>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</si>
  <si>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</si>
  <si>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</si>
  <si>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</si>
  <si>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</si>
  <si>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</si>
  <si>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</si>
  <si>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</si>
  <si>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</si>
  <si>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</si>
  <si>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</si>
  <si>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</si>
  <si>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</si>
  <si>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</si>
  <si>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</si>
  <si>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</si>
  <si>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</si>
  <si>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</si>
  <si>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</si>
  <si>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</si>
  <si>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</si>
  <si>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</si>
  <si>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</si>
  <si>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</si>
  <si>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</si>
  <si>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</si>
  <si>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</si>
  <si>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</si>
  <si>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</si>
  <si>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</si>
  <si>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</si>
  <si>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</si>
  <si>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</si>
  <si>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</si>
  <si>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</si>
  <si>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</si>
  <si>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</si>
  <si>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</si>
  <si>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</si>
  <si>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</si>
  <si>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</si>
  <si>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</si>
  <si>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</si>
  <si>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</si>
  <si>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</si>
  <si>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</si>
  <si>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</si>
  <si>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</si>
  <si>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</si>
  <si>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</si>
  <si>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</si>
  <si>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</si>
  <si>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</si>
  <si>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</si>
  <si>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</si>
  <si>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</si>
  <si>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</si>
  <si>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</si>
  <si>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</si>
  <si>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</si>
  <si>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</si>
  <si>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</si>
  <si>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</si>
  <si>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</si>
  <si>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</si>
  <si>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</si>
  <si>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</si>
  <si>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</si>
  <si>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</si>
  <si>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</si>
  <si>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</si>
  <si>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</si>
  <si>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</si>
  <si>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</si>
  <si>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</si>
  <si>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</si>
  <si>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</si>
  <si>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</si>
  <si>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</si>
  <si>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</si>
  <si>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</si>
  <si>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</si>
  <si>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</si>
  <si>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</si>
  <si>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</si>
  <si>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</si>
  <si>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</si>
  <si>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</si>
  <si>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</si>
  <si>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</si>
  <si>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</si>
  <si>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</si>
  <si>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</si>
  <si>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</si>
  <si>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</si>
  <si>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</si>
  <si>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</si>
  <si>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</si>
  <si>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</si>
  <si>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</si>
  <si>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</si>
  <si>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</si>
  <si>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</si>
  <si>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</si>
  <si>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</si>
  <si>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</si>
  <si>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</si>
  <si>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</si>
  <si>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</si>
  <si>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</si>
  <si>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</si>
  <si>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</si>
  <si>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</si>
  <si>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</si>
  <si>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</si>
  <si>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</si>
  <si>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</si>
  <si>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</si>
  <si>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</si>
  <si>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</si>
  <si>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</si>
  <si>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</si>
  <si>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</si>
  <si>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</si>
  <si>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</si>
  <si>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</si>
  <si>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</si>
  <si>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</si>
  <si>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</si>
  <si>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</si>
  <si>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</si>
  <si>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</si>
  <si>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</si>
  <si>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</si>
  <si>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</si>
  <si>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</si>
  <si>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</si>
  <si>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</si>
  <si>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</si>
  <si>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</si>
  <si>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</si>
  <si>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</si>
  <si>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</si>
  <si>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</si>
  <si>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</si>
  <si>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</si>
  <si>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</si>
  <si>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</si>
  <si>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</si>
  <si>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</si>
  <si>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</si>
  <si>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</si>
  <si>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</si>
  <si>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</si>
  <si>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</si>
  <si>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</si>
  <si>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</si>
  <si>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</si>
  <si>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</si>
  <si>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</si>
  <si>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</si>
  <si>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</si>
  <si>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</si>
  <si>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</si>
  <si>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</si>
  <si>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</si>
  <si>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</si>
  <si>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</si>
  <si>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</si>
  <si>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</si>
  <si>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</si>
  <si>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</si>
  <si>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</si>
  <si>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</si>
  <si>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</si>
  <si>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</si>
  <si>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</si>
  <si>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</si>
  <si>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</si>
  <si>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</si>
  <si>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</si>
  <si>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</si>
  <si>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</si>
  <si>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</si>
  <si>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</si>
  <si>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</si>
  <si>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</si>
  <si>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</si>
  <si>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</si>
  <si>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</si>
  <si>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</si>
  <si>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</si>
  <si>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</si>
  <si>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</si>
  <si>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</si>
  <si>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</si>
  <si>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</si>
  <si>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</si>
  <si>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</si>
  <si>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</si>
  <si>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</si>
  <si>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</si>
  <si>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</si>
  <si>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</si>
  <si>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</si>
  <si>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</si>
  <si>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</si>
  <si>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</si>
  <si>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</si>
  <si>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</si>
  <si>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</si>
  <si>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</si>
  <si>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</si>
  <si>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</si>
  <si>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</si>
  <si>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</si>
  <si>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</si>
  <si>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</si>
  <si>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</si>
  <si>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</si>
  <si>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</si>
  <si>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</si>
  <si>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</si>
  <si>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</si>
  <si>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</si>
  <si>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</si>
  <si>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</si>
  <si>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</si>
  <si>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</si>
  <si>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</si>
  <si>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</si>
  <si>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</si>
  <si>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</si>
  <si>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</si>
  <si>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</si>
  <si>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</si>
  <si>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</si>
  <si>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</si>
  <si>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</si>
  <si>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</si>
  <si>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</si>
  <si>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</si>
  <si>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</si>
  <si>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</si>
  <si>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</si>
  <si>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</si>
  <si>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</si>
  <si>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</si>
  <si>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</si>
  <si>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</si>
  <si>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</si>
  <si>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</si>
  <si>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</si>
  <si>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</si>
  <si>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</si>
  <si>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</si>
  <si>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</si>
  <si>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</si>
  <si>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</si>
  <si>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</si>
  <si>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</si>
  <si>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</si>
  <si>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</si>
  <si>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</si>
  <si>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</si>
  <si>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</si>
  <si>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</si>
  <si>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</si>
  <si>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</si>
  <si>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</si>
  <si>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</si>
  <si>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</si>
  <si>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</si>
  <si>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</si>
  <si>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</si>
  <si>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</si>
  <si>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</si>
  <si>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</si>
  <si>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</si>
  <si>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</si>
  <si>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</si>
  <si>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</si>
  <si>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</si>
  <si>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</si>
  <si>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</si>
  <si>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</si>
  <si>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</si>
  <si>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</si>
  <si>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</si>
  <si>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</si>
  <si>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</si>
  <si>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</si>
  <si>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</si>
  <si>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</si>
  <si>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</si>
  <si>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</si>
  <si>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</si>
  <si>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</si>
  <si>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</si>
  <si>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</si>
  <si>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</si>
  <si>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</si>
  <si>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</si>
  <si>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</si>
  <si>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</si>
  <si>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</si>
  <si>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</si>
  <si>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</si>
  <si>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</si>
  <si>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</si>
  <si>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</si>
  <si>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</si>
  <si>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</si>
  <si>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</si>
  <si>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</si>
  <si>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</si>
  <si>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</si>
  <si>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</si>
  <si>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</si>
  <si>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</si>
  <si>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</si>
  <si>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</si>
  <si>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</si>
  <si>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</si>
  <si>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</si>
  <si>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</si>
  <si>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</si>
  <si>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</si>
  <si>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</si>
  <si>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</si>
  <si>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</si>
  <si>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</si>
  <si>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</si>
  <si>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</si>
  <si>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</si>
  <si>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</si>
  <si>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</si>
  <si>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</si>
  <si>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</si>
  <si>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</si>
  <si>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</si>
  <si>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</si>
  <si>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</si>
  <si>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</si>
  <si>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</si>
  <si>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</si>
  <si>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</si>
  <si>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</si>
  <si>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</si>
  <si>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</si>
  <si>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</si>
  <si>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</si>
  <si>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</si>
  <si>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</si>
  <si>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</si>
  <si>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</si>
  <si>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</si>
  <si>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</si>
  <si>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</si>
  <si>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</si>
  <si>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</si>
  <si>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</si>
  <si>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</si>
  <si>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</si>
  <si>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</si>
  <si>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</si>
  <si>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</si>
  <si>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</si>
  <si>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</si>
  <si>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</si>
  <si>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</si>
  <si>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</si>
  <si>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</si>
  <si>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</si>
  <si>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</si>
  <si>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</si>
  <si>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</si>
  <si>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</si>
  <si>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</si>
  <si>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</si>
  <si>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</si>
  <si>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</si>
  <si>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</si>
  <si>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</si>
  <si>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</si>
  <si>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</si>
  <si>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</si>
  <si>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</si>
  <si>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</si>
  <si>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</si>
  <si>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</si>
  <si>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</si>
  <si>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</si>
  <si>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</si>
  <si>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</si>
  <si>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</si>
  <si>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</si>
  <si>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</si>
  <si>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</si>
  <si>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</si>
  <si>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</si>
  <si>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</si>
  <si>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</si>
  <si>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</si>
  <si>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</si>
  <si>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</si>
  <si>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</si>
  <si>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</si>
  <si>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</si>
  <si>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</si>
  <si>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</si>
  <si>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</si>
  <si>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</si>
  <si>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</si>
  <si>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</si>
  <si>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</si>
  <si>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</si>
  <si>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</si>
  <si>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</si>
  <si>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</si>
  <si>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</si>
  <si>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</si>
  <si>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</si>
  <si>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</si>
  <si>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</si>
  <si>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</si>
  <si>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</si>
  <si>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</si>
  <si>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</si>
  <si>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</si>
  <si>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</si>
  <si>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</si>
  <si>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</si>
  <si>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</si>
  <si>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</si>
  <si>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</si>
  <si>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</si>
  <si>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</si>
  <si>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</si>
  <si>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</si>
  <si>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</si>
  <si>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</si>
  <si>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</si>
  <si>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</si>
  <si>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</si>
  <si>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</si>
  <si>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</si>
  <si>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</si>
  <si>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</si>
  <si>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</si>
  <si>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</si>
  <si>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</si>
  <si>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</si>
  <si>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</si>
  <si>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</si>
  <si>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</si>
  <si>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</si>
  <si>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</si>
  <si>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</si>
  <si>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</si>
  <si>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</si>
  <si>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</si>
  <si>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</si>
  <si>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</si>
  <si>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</si>
  <si>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</si>
  <si>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</si>
  <si>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</si>
  <si>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</si>
  <si>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</si>
  <si>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</si>
  <si>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</si>
  <si>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</si>
  <si>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</si>
  <si>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</si>
  <si>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</si>
  <si>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</si>
  <si>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</si>
  <si>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</si>
  <si>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</si>
  <si>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</si>
  <si>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</si>
  <si>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</si>
  <si>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</si>
  <si>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</si>
  <si>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</si>
  <si>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</si>
  <si>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</si>
  <si>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</si>
  <si>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</si>
  <si>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</si>
  <si>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</si>
  <si>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</si>
  <si>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</si>
  <si>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</si>
  <si>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</si>
  <si>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</si>
  <si>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</si>
  <si>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</si>
  <si>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</si>
  <si>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</si>
  <si>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</si>
  <si>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</si>
  <si>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</si>
  <si>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</si>
  <si>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</si>
  <si>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</si>
  <si>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</si>
  <si>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</si>
  <si>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</si>
  <si>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</si>
  <si>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</si>
  <si>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</si>
  <si>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</si>
  <si>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</si>
  <si>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</si>
  <si>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</si>
  <si>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</si>
  <si>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</si>
  <si>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</si>
  <si>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</si>
  <si>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</si>
  <si>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</si>
  <si>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</si>
  <si>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</si>
  <si>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</si>
  <si>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</si>
  <si>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</si>
  <si>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</si>
  <si>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</si>
  <si>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</si>
  <si>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</si>
  <si>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</si>
  <si>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</si>
  <si>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</si>
  <si>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</si>
  <si>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</si>
  <si>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</si>
  <si>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</si>
  <si>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</si>
  <si>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</si>
  <si>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</si>
  <si>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</si>
  <si>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</si>
  <si>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</si>
  <si>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</si>
  <si>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</si>
  <si>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</si>
  <si>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</si>
  <si>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</si>
  <si>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</si>
  <si>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</si>
  <si>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</si>
  <si>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</si>
  <si>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</si>
  <si>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</si>
  <si>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</si>
  <si>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</si>
  <si>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</si>
  <si>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</si>
  <si>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</si>
  <si>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</si>
  <si>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</si>
  <si>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</si>
  <si>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</si>
  <si>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</si>
  <si>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</si>
  <si>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</si>
  <si>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</si>
  <si>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</si>
  <si>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</si>
  <si>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</si>
  <si>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</si>
  <si>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</si>
  <si>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</si>
  <si>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</si>
  <si>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</si>
  <si>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</si>
  <si>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</si>
  <si>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</si>
  <si>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</si>
  <si>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</si>
  <si>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</si>
  <si>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</si>
  <si>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</si>
  <si>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</si>
  <si>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</si>
  <si>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</si>
  <si>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</si>
  <si>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</si>
  <si>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</si>
  <si>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</si>
  <si>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</si>
  <si>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</si>
  <si>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</si>
  <si>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</si>
  <si>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</si>
  <si>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</si>
  <si>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</si>
  <si>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</si>
  <si>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</si>
  <si>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</si>
  <si>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</si>
  <si>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</si>
  <si>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</si>
  <si>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</si>
  <si>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</si>
  <si>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</si>
  <si>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</si>
  <si>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</si>
  <si>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</si>
  <si>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</si>
  <si>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</si>
  <si>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</si>
  <si>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</si>
  <si>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</si>
  <si>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</si>
  <si>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</si>
  <si>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</si>
  <si>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</si>
  <si>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</si>
  <si>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</si>
  <si>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</si>
  <si>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</si>
  <si>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</si>
  <si>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</si>
  <si>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</si>
  <si>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</si>
  <si>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</si>
  <si>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</si>
  <si>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</si>
  <si>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</si>
  <si>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</si>
  <si>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</si>
  <si>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</si>
  <si>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</si>
  <si>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</si>
  <si>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</si>
  <si>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</si>
  <si>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</si>
  <si>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</si>
  <si>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</si>
  <si>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</si>
  <si>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</si>
  <si>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</si>
  <si>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</si>
  <si>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</si>
  <si>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</si>
  <si>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</si>
  <si>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</si>
  <si>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</si>
  <si>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</si>
  <si>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</si>
  <si>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</si>
  <si>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</si>
  <si>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</si>
  <si>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</si>
  <si>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</si>
  <si>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</si>
  <si>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</si>
  <si>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</si>
  <si>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</si>
  <si>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</si>
  <si>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</si>
  <si>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</si>
  <si>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</si>
  <si>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</si>
  <si>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</si>
  <si>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</si>
  <si>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</si>
  <si>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</si>
  <si>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</si>
  <si>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</si>
  <si>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</si>
  <si>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</si>
  <si>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</si>
  <si>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</si>
  <si>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</si>
  <si>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</si>
  <si>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</si>
  <si>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</si>
  <si>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</si>
  <si>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</si>
  <si>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</si>
  <si>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</si>
  <si>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</si>
  <si>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</si>
  <si>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</si>
  <si>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</si>
  <si>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</si>
  <si>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</si>
  <si>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</si>
  <si>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</si>
  <si>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</si>
  <si>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</si>
  <si>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</si>
  <si>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</si>
  <si>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</si>
  <si>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</si>
  <si>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</si>
  <si>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</si>
  <si>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</si>
  <si>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</si>
  <si>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</si>
  <si>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</si>
  <si>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</si>
  <si>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</si>
  <si>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</si>
  <si>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</si>
  <si>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</si>
  <si>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</si>
  <si>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</si>
  <si>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</si>
  <si>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</si>
  <si>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</si>
  <si>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</si>
  <si>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</si>
  <si>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</si>
  <si>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</si>
  <si>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</si>
  <si>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</si>
  <si>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</si>
  <si>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</si>
  <si>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</si>
  <si>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</si>
  <si>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</si>
  <si>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</si>
  <si>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</si>
  <si>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</si>
  <si>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</si>
  <si>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</si>
  <si>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</si>
  <si>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</si>
  <si>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</si>
  <si>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</si>
  <si>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</si>
  <si>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</si>
  <si>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</si>
  <si>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</si>
  <si>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</si>
  <si>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</si>
  <si>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</si>
  <si>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</si>
  <si>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</si>
  <si>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</si>
  <si>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</si>
  <si>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</si>
  <si>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</si>
  <si>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</si>
  <si>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</si>
  <si>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</si>
  <si>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</si>
  <si>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</si>
  <si>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</si>
  <si>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</si>
  <si>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</si>
  <si>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</si>
  <si>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</si>
  <si>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</si>
  <si>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</si>
  <si>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</si>
  <si>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</si>
  <si>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</si>
  <si>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</si>
  <si>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</si>
  <si>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</si>
  <si>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</si>
  <si>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</si>
  <si>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</si>
  <si>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</si>
  <si>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</si>
  <si>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</si>
  <si>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</si>
  <si>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</si>
  <si>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</si>
  <si>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</si>
  <si>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</si>
  <si>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</si>
  <si>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</si>
  <si>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</si>
  <si>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</si>
  <si>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</si>
  <si>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</si>
  <si>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</si>
  <si>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</si>
  <si>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</si>
  <si>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</si>
  <si>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</si>
  <si>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</si>
  <si>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</si>
  <si>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</si>
  <si>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</si>
  <si>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</si>
  <si>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</si>
  <si>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</si>
  <si>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</si>
  <si>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</si>
  <si>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</si>
  <si>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</si>
  <si>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</si>
  <si>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</si>
  <si>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</si>
  <si>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</si>
  <si>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</si>
  <si>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</si>
  <si>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</si>
  <si>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</si>
  <si>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</si>
  <si>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</si>
  <si>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</si>
  <si>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</si>
  <si>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</si>
  <si>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</si>
  <si>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</si>
  <si>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</si>
  <si>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</si>
  <si>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</si>
  <si>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</si>
  <si>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</si>
  <si>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</si>
  <si>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</si>
  <si>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</si>
  <si>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</si>
  <si>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</si>
  <si>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</si>
  <si>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</si>
  <si>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</si>
  <si>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</si>
  <si>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</si>
  <si>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</si>
  <si>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</si>
  <si>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</si>
  <si>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</si>
  <si>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</si>
  <si>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</si>
  <si>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</si>
  <si>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</si>
  <si>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</si>
  <si>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</si>
  <si>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</si>
  <si>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</si>
  <si>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</si>
  <si>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</si>
  <si>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</si>
  <si>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</si>
  <si>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</si>
  <si>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</si>
  <si>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</si>
  <si>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</si>
  <si>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</si>
  <si>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</si>
  <si>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</si>
  <si>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</si>
  <si>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</si>
  <si>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</si>
  <si>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</si>
  <si>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</si>
  <si>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</si>
  <si>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</si>
  <si>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</si>
  <si>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</si>
  <si>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</si>
  <si>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</si>
  <si>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</si>
  <si>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</si>
  <si>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</si>
  <si>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</si>
  <si>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</si>
  <si>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</si>
  <si>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</si>
  <si>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</si>
  <si>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</si>
  <si>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</si>
  <si>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</si>
  <si>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</si>
  <si>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</si>
  <si>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</si>
  <si>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</si>
  <si>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</si>
  <si>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</si>
  <si>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</si>
  <si>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</si>
  <si>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</si>
  <si>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</si>
  <si>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</si>
  <si>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</si>
  <si>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</si>
  <si>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</si>
  <si>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</si>
  <si>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</si>
  <si>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</si>
  <si>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</si>
  <si>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</si>
  <si>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</si>
  <si>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</si>
  <si>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</si>
  <si>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</si>
  <si>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</si>
  <si>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</si>
  <si>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</si>
  <si>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</si>
  <si>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</si>
  <si>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</si>
  <si>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</si>
  <si>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</si>
  <si>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</si>
  <si>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</si>
  <si>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</si>
  <si>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</si>
  <si>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</si>
  <si>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</si>
  <si>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</si>
  <si>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</si>
  <si>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</si>
  <si>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</si>
  <si>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</si>
  <si>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</si>
  <si>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</si>
  <si>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</si>
  <si>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</si>
  <si>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</si>
  <si>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</si>
  <si>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</si>
  <si>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</si>
  <si>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</si>
  <si>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</si>
  <si>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</si>
  <si>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</si>
  <si>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</si>
  <si>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</si>
  <si>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</si>
  <si>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</si>
  <si>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</si>
  <si>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</si>
  <si>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</si>
  <si>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</si>
  <si>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</si>
  <si>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</si>
  <si>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</si>
  <si>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</si>
  <si>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</si>
  <si>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</si>
  <si>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</si>
  <si>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</si>
  <si>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</si>
  <si>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</si>
  <si>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</si>
  <si>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</si>
  <si>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</si>
  <si>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</si>
  <si>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</si>
  <si>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</si>
  <si>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</si>
  <si>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</si>
  <si>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</si>
  <si>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</si>
  <si>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</si>
  <si>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</si>
  <si>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</si>
  <si>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</si>
  <si>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</si>
  <si>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</si>
  <si>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</si>
  <si>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</si>
  <si>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</si>
  <si>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</si>
  <si>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</si>
  <si>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</si>
  <si>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</si>
  <si>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</si>
  <si>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</si>
  <si>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</si>
  <si>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</si>
  <si>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</si>
  <si>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</si>
  <si>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</si>
  <si>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</si>
  <si>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</si>
  <si>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</si>
  <si>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</si>
  <si>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</si>
  <si>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</si>
  <si>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</si>
  <si>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</si>
  <si>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</si>
  <si>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</si>
  <si>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</si>
  <si>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</si>
  <si>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</si>
  <si>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</si>
  <si>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</si>
  <si>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</si>
  <si>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</si>
  <si>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</si>
  <si>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</si>
  <si>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</si>
  <si>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</si>
  <si>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</si>
  <si>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</si>
  <si>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</si>
  <si>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</si>
  <si>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</si>
  <si>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</si>
  <si>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</si>
  <si>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</si>
  <si>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</si>
  <si>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</si>
  <si>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</si>
  <si>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</si>
  <si>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</si>
  <si>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</si>
  <si>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</si>
  <si>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</si>
  <si>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</si>
  <si>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</si>
  <si>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</si>
  <si>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</si>
  <si>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</si>
  <si>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</si>
  <si>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</si>
  <si>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</si>
  <si>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</si>
  <si>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</si>
  <si>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</si>
  <si>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</si>
  <si>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</si>
  <si>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</si>
  <si>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</si>
  <si>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</si>
  <si>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</si>
  <si>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</si>
  <si>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</si>
  <si>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</si>
  <si>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</si>
  <si>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</si>
  <si>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</si>
  <si>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</si>
  <si>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</si>
  <si>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</si>
  <si>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</si>
  <si>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</si>
  <si>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</si>
  <si>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</si>
  <si>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</si>
  <si>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</si>
  <si>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</si>
  <si>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</si>
  <si>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</si>
  <si>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</si>
  <si>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</si>
  <si>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</si>
  <si>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</si>
  <si>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</si>
  <si>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</si>
  <si>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</si>
  <si>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</si>
  <si>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</si>
  <si>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</si>
  <si>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</si>
  <si>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</si>
  <si>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</si>
  <si>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</si>
  <si>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</si>
  <si>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</si>
  <si>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</si>
  <si>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</si>
  <si>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</si>
  <si>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</si>
  <si>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</si>
  <si>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</si>
  <si>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</si>
  <si>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</si>
  <si>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</si>
  <si>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</si>
  <si>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</si>
  <si>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</si>
  <si>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</si>
  <si>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</si>
  <si>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</si>
  <si>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</si>
  <si>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</si>
  <si>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</si>
  <si>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</si>
  <si>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</si>
  <si>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</si>
  <si>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</si>
  <si>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</si>
  <si>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</si>
  <si>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</si>
  <si>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</si>
  <si>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</si>
  <si>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</si>
  <si>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</si>
  <si>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</si>
  <si>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</si>
  <si>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</si>
  <si>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</si>
  <si>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</si>
  <si>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</si>
  <si>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</si>
  <si>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</si>
  <si>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</si>
  <si>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</si>
  <si>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</si>
  <si>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</si>
  <si>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</si>
  <si>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</si>
  <si>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</si>
  <si>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</si>
  <si>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</si>
  <si>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</si>
  <si>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</si>
  <si>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</si>
  <si>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</si>
  <si>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</si>
  <si>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</si>
  <si>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</si>
  <si>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</si>
  <si>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</si>
  <si>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</si>
  <si>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</si>
  <si>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</si>
  <si>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</si>
  <si>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</si>
  <si>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</si>
  <si>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</si>
  <si>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</si>
  <si>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</si>
  <si>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</si>
  <si>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</si>
  <si>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</si>
  <si>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</si>
  <si>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</si>
  <si>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</si>
  <si>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</si>
  <si>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</si>
  <si>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</si>
  <si>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</si>
  <si>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</si>
  <si>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</si>
  <si>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</si>
  <si>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</si>
  <si>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</si>
  <si>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</si>
  <si>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</si>
  <si>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</si>
  <si>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</si>
  <si>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</si>
  <si>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</si>
  <si>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</si>
  <si>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</si>
  <si>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</si>
  <si>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</si>
  <si>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</si>
  <si>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</si>
  <si>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</si>
  <si>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</si>
  <si>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</si>
  <si>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</si>
  <si>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</si>
  <si>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</si>
  <si>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</si>
  <si>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</si>
  <si>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</si>
  <si>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</si>
  <si>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</si>
  <si>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</si>
  <si>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</si>
  <si>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</si>
  <si>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</si>
  <si>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</si>
  <si>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</si>
  <si>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</si>
  <si>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</si>
  <si>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</si>
  <si>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</si>
  <si>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</si>
  <si>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</si>
  <si>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</si>
  <si>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</si>
  <si>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</si>
  <si>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</si>
  <si>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</si>
  <si>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</si>
  <si>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</si>
  <si>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</si>
  <si>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</si>
  <si>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</si>
  <si>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</si>
  <si>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</si>
  <si>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</si>
  <si>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</si>
  <si>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</si>
  <si>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</si>
  <si>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</si>
  <si>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</si>
  <si>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</si>
  <si>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</si>
  <si>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</si>
  <si>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</si>
  <si>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</si>
  <si>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</si>
  <si>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</si>
  <si>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</si>
  <si>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</si>
  <si>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</si>
  <si>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</si>
  <si>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</si>
  <si>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</si>
  <si>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</si>
  <si>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</si>
  <si>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</si>
  <si>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</si>
  <si>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</si>
  <si>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</si>
  <si>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</si>
  <si>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</si>
  <si>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</si>
  <si>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</si>
  <si>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</si>
  <si>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</si>
  <si>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</si>
  <si>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</si>
  <si>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</si>
  <si>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</si>
  <si>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</si>
  <si>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</si>
  <si>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</si>
  <si>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</si>
  <si>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</si>
  <si>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</si>
  <si>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</si>
  <si>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</si>
  <si>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</si>
  <si>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</si>
  <si>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</si>
  <si>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</si>
  <si>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</si>
  <si>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</si>
  <si>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</si>
  <si>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</si>
  <si>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</si>
  <si>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</si>
  <si>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</si>
  <si>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</si>
  <si>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</si>
  <si>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</si>
  <si>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</si>
  <si>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</si>
  <si>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</si>
  <si>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</si>
  <si>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</si>
  <si>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</si>
  <si>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</si>
  <si>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</si>
  <si>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</si>
  <si>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</si>
  <si>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</si>
  <si>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</si>
  <si>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</si>
  <si>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</si>
  <si>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</si>
  <si>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</si>
  <si>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</si>
  <si>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</si>
  <si>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</si>
  <si>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</si>
  <si>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</si>
  <si>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</si>
  <si>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</si>
  <si>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</si>
  <si>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</si>
  <si>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</si>
  <si>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</si>
  <si>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</si>
  <si>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</si>
  <si>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</si>
  <si>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</si>
  <si>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</si>
  <si>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</si>
  <si>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</si>
  <si>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</si>
  <si>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</si>
  <si>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</si>
  <si>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</si>
  <si>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</si>
  <si>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</si>
  <si>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</si>
  <si>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</si>
  <si>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</si>
  <si>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</si>
  <si>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</si>
  <si>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</si>
  <si>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</si>
  <si>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</si>
  <si>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</si>
  <si>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</si>
  <si>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</si>
  <si>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</si>
  <si>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</si>
  <si>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</si>
  <si>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</si>
  <si>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</si>
  <si>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</si>
  <si>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</si>
  <si>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</si>
  <si>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</si>
  <si>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</si>
  <si>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</si>
  <si>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</si>
  <si>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</si>
  <si>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</si>
  <si>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</si>
  <si>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</si>
  <si>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</si>
  <si>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</si>
  <si>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</si>
  <si>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</si>
  <si>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</si>
  <si>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</si>
  <si>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</si>
  <si>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</si>
  <si>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</si>
  <si>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</si>
  <si>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</si>
  <si>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</si>
  <si>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</si>
  <si>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</si>
  <si>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</si>
  <si>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</si>
  <si>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</si>
  <si>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</si>
  <si>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</si>
  <si>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</si>
  <si>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</si>
  <si>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</si>
  <si>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</si>
  <si>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</si>
  <si>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</si>
  <si>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</si>
  <si>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</si>
  <si>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</si>
  <si>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</si>
  <si>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</si>
  <si>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</si>
  <si>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</si>
  <si>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</si>
  <si>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</si>
  <si>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</si>
  <si>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</si>
  <si>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</si>
  <si>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</si>
  <si>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</si>
  <si>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</si>
  <si>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</si>
  <si>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</si>
  <si>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</si>
  <si>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</si>
  <si>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</si>
  <si>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</si>
  <si>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</si>
  <si>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</si>
  <si>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</si>
  <si>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</si>
  <si>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</si>
  <si>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</si>
  <si>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</si>
  <si>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</si>
  <si>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</si>
  <si>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</si>
  <si>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</si>
  <si>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</si>
  <si>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</si>
  <si>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</si>
  <si>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</si>
  <si>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</si>
  <si>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</si>
  <si>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</si>
  <si>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</si>
  <si>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</si>
  <si>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</si>
  <si>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</si>
  <si>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</si>
  <si>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</si>
  <si>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</si>
  <si>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</si>
  <si>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</si>
  <si>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</si>
  <si>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</si>
  <si>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</si>
  <si>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</si>
  <si>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</si>
  <si>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</si>
  <si>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</si>
  <si>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</si>
  <si>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</si>
  <si>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</si>
  <si>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</si>
  <si>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</si>
  <si>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</si>
  <si>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</si>
  <si>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</si>
  <si>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</si>
  <si>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</si>
  <si>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</si>
  <si>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</si>
  <si>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</si>
  <si>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</si>
  <si>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</si>
  <si>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</si>
  <si>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</si>
  <si>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</si>
  <si>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</si>
  <si>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</si>
  <si>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</si>
  <si>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</si>
  <si>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</si>
  <si>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</si>
  <si>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</si>
  <si>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</si>
  <si>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</si>
  <si>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</si>
  <si>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</si>
  <si>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</si>
  <si>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</si>
  <si>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</si>
  <si>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</si>
  <si>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</si>
  <si>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</si>
  <si>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</si>
  <si>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</si>
  <si>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</si>
  <si>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</si>
  <si>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</si>
  <si>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</si>
  <si>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</si>
  <si>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</si>
  <si>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</si>
  <si>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</si>
  <si>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</si>
  <si>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</si>
  <si>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</si>
  <si>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</si>
  <si>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</si>
  <si>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</si>
  <si>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</si>
  <si>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</si>
  <si>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</si>
  <si>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</si>
  <si>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</si>
  <si>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</si>
  <si>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</si>
  <si>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</si>
  <si>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</si>
  <si>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</si>
  <si>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</si>
  <si>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</si>
  <si>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</si>
  <si>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</si>
  <si>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</si>
  <si>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</si>
  <si>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</si>
  <si>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</si>
  <si>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</si>
  <si>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</si>
  <si>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</si>
  <si>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</si>
  <si>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</si>
  <si>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</si>
  <si>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</si>
  <si>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</si>
  <si>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</si>
  <si>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</si>
  <si>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</si>
  <si>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</si>
  <si>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</si>
  <si>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</si>
  <si>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</si>
  <si>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</si>
  <si>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</si>
  <si>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</si>
  <si>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</si>
  <si>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</si>
  <si>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</si>
  <si>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</si>
  <si>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</si>
  <si>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</si>
  <si>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</si>
  <si>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</si>
  <si>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</si>
  <si>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</si>
  <si>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</si>
  <si>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</si>
  <si>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</si>
  <si>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</si>
  <si>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</si>
  <si>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</si>
  <si>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</si>
  <si>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</si>
  <si>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</si>
  <si>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</si>
  <si>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</si>
  <si>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</si>
  <si>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</si>
  <si>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</si>
  <si>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</si>
  <si>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</si>
  <si>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</si>
  <si>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</si>
  <si>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</si>
  <si>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</si>
  <si>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</si>
  <si>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</si>
  <si>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</si>
  <si>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</si>
  <si>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</si>
  <si>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</si>
  <si>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</si>
  <si>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</si>
  <si>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</si>
  <si>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</si>
  <si>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</si>
  <si>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</si>
  <si>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</si>
  <si>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</si>
  <si>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</si>
  <si>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</si>
  <si>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</si>
  <si>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</si>
  <si>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</si>
  <si>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</si>
  <si>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</si>
  <si>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</si>
  <si>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</si>
  <si>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</si>
  <si>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</si>
  <si>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</si>
  <si>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</si>
  <si>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</si>
  <si>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</si>
  <si>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</si>
  <si>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</si>
  <si>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</si>
  <si>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</si>
  <si>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</si>
  <si>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</si>
  <si>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</si>
  <si>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</si>
  <si>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</si>
  <si>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</si>
  <si>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</si>
  <si>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</si>
  <si>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</si>
  <si>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</si>
  <si>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</si>
  <si>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</si>
  <si>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</si>
  <si>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</si>
  <si>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</si>
  <si>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</si>
  <si>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</si>
  <si>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</si>
  <si>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</si>
  <si>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</si>
  <si>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</si>
  <si>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</si>
  <si>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</si>
  <si>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</si>
  <si>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</si>
  <si>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</si>
  <si>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</si>
  <si>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</si>
  <si>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</si>
  <si>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</si>
  <si>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</si>
  <si>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</si>
  <si>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</si>
  <si>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</si>
  <si>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</si>
  <si>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</si>
  <si>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</si>
  <si>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</si>
  <si>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</si>
  <si>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</si>
  <si>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</si>
  <si>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</si>
  <si>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</si>
  <si>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</si>
  <si>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</si>
  <si>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</si>
  <si>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</si>
  <si>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</si>
  <si>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</si>
  <si>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</si>
  <si>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</si>
  <si>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</si>
  <si>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</si>
  <si>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</si>
  <si>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</si>
  <si>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</si>
  <si>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</si>
  <si>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</si>
  <si>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</si>
  <si>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</si>
  <si>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</si>
  <si>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</si>
  <si>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</si>
  <si>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</si>
  <si>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</si>
  <si>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</si>
  <si>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</si>
  <si>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</si>
  <si>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</si>
  <si>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</si>
  <si>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</si>
  <si>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</si>
  <si>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</si>
  <si>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</si>
  <si>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</si>
  <si>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</si>
  <si>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</si>
  <si>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</si>
  <si>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</si>
  <si>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</si>
  <si>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</si>
  <si>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</si>
  <si>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</si>
  <si>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</si>
  <si>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</si>
  <si>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</si>
  <si>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</si>
  <si>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</si>
  <si>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</si>
  <si>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</si>
  <si>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</si>
  <si>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</si>
  <si>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</si>
  <si>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</si>
  <si>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</si>
  <si>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</si>
  <si>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</si>
  <si>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</si>
  <si>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</si>
  <si>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</si>
  <si>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</si>
  <si>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</si>
  <si>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</si>
  <si>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</si>
  <si>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</si>
  <si>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</si>
  <si>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</si>
  <si>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</si>
  <si>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</si>
  <si>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</si>
  <si>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</si>
  <si>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</si>
  <si>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</si>
  <si>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</si>
  <si>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</si>
  <si>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</si>
  <si>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</si>
  <si>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</si>
  <si>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</si>
  <si>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</si>
  <si>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</si>
  <si>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</si>
  <si>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</si>
  <si>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</si>
  <si>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</si>
  <si>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</si>
  <si>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</si>
  <si>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</si>
  <si>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</si>
  <si>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</si>
  <si>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</si>
  <si>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</si>
  <si>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</si>
  <si>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</si>
  <si>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</si>
  <si>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</si>
  <si>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</si>
  <si>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</si>
  <si>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</si>
  <si>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</si>
  <si>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</si>
  <si>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</si>
  <si>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</si>
  <si>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</si>
  <si>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</si>
  <si>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</si>
  <si>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</si>
  <si>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</si>
  <si>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</si>
  <si>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</si>
  <si>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</si>
  <si>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</si>
  <si>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</si>
  <si>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</si>
  <si>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</si>
  <si>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</si>
  <si>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</si>
  <si>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</si>
  <si>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</si>
  <si>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</si>
  <si>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</si>
  <si>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</si>
  <si>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</si>
  <si>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</si>
  <si>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</si>
  <si>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</si>
  <si>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</si>
  <si>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</si>
  <si>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</si>
  <si>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</si>
  <si>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</si>
  <si>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</si>
  <si>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</si>
  <si>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</si>
  <si>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</si>
  <si>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</si>
  <si>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</si>
  <si>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</si>
  <si>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</si>
  <si>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</si>
  <si>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</si>
  <si>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</si>
  <si>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</si>
  <si>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</si>
  <si>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</si>
  <si>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</si>
  <si>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</si>
  <si>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</si>
  <si>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</si>
  <si>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</si>
  <si>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</si>
  <si>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</si>
  <si>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</si>
  <si>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</si>
  <si>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</si>
  <si>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</si>
  <si>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</si>
  <si>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</si>
  <si>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</si>
  <si>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</si>
  <si>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</si>
  <si>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</si>
  <si>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</si>
  <si>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</si>
  <si>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</si>
  <si>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</si>
  <si>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</si>
  <si>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</si>
  <si>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</si>
  <si>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</si>
  <si>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</si>
  <si>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</si>
  <si>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</si>
  <si>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</si>
  <si>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</si>
  <si>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</si>
  <si>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</si>
  <si>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</si>
  <si>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</si>
  <si>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</si>
  <si>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</si>
  <si>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</si>
  <si>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</si>
  <si>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</si>
  <si>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</si>
  <si>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</si>
  <si>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</si>
  <si>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</si>
  <si>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</si>
  <si>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</si>
  <si>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</si>
  <si>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</si>
  <si>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</si>
  <si>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</si>
  <si>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</si>
  <si>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</si>
  <si>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</si>
  <si>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</si>
  <si>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</si>
  <si>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</si>
  <si>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</si>
  <si>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</si>
  <si>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</si>
  <si>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</si>
  <si>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</si>
  <si>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</si>
  <si>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</si>
  <si>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</si>
  <si>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</si>
  <si>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</si>
  <si>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</si>
  <si>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</si>
  <si>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</si>
  <si>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</si>
  <si>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</si>
  <si>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</si>
  <si>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</si>
  <si>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</si>
  <si>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</si>
  <si>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</si>
  <si>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</si>
  <si>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</si>
  <si>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</si>
  <si>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</si>
  <si>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</si>
  <si>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</si>
  <si>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</si>
  <si>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</si>
  <si>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</si>
  <si>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</si>
  <si>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</si>
  <si>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</si>
  <si>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</si>
  <si>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</si>
  <si>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</si>
  <si>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</si>
  <si>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</si>
  <si>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</si>
  <si>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</si>
  <si>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</si>
  <si>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</si>
  <si>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</si>
  <si>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</si>
  <si>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</si>
  <si>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</si>
  <si>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</si>
  <si>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</si>
  <si>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</si>
  <si>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</si>
  <si>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</si>
  <si>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</si>
  <si>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</si>
  <si>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</si>
  <si>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</si>
  <si>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</si>
  <si>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</si>
  <si>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</si>
  <si>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</si>
  <si>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</si>
  <si>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</si>
  <si>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</si>
  <si>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</si>
  <si>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</si>
  <si>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</si>
  <si>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</si>
  <si>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</si>
  <si>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</si>
  <si>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</si>
  <si>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</si>
  <si>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</si>
  <si>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</si>
  <si>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</si>
  <si>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</si>
  <si>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</si>
  <si>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</si>
  <si>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</si>
  <si>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</si>
  <si>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</si>
  <si>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</si>
  <si>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</si>
  <si>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</si>
  <si>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</si>
  <si>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</si>
  <si>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</si>
  <si>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</si>
  <si>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</si>
  <si>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</si>
  <si>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</si>
  <si>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</si>
  <si>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</si>
  <si>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</si>
  <si>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</si>
  <si>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</si>
  <si>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</si>
  <si>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</si>
  <si>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</si>
  <si>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</si>
  <si>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</si>
  <si>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</si>
  <si>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</si>
  <si>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</si>
  <si>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</si>
  <si>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</si>
  <si>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</si>
  <si>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</si>
  <si>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</si>
  <si>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</si>
  <si>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</si>
  <si>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</si>
  <si>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</si>
  <si>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</si>
  <si>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</si>
  <si>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</si>
  <si>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</si>
  <si>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</si>
  <si>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</si>
  <si>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</si>
  <si>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</si>
  <si>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</si>
  <si>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</si>
  <si>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</si>
  <si>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</si>
  <si>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</si>
  <si>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</si>
  <si>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</si>
  <si>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</si>
  <si>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</si>
  <si>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</si>
  <si>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</si>
  <si>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</si>
  <si>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</si>
  <si>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</si>
  <si>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</si>
  <si>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</si>
  <si>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</si>
  <si>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</si>
  <si>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</si>
  <si>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</si>
  <si>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</si>
  <si>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</si>
  <si>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</si>
  <si>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</si>
  <si>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</si>
  <si>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</si>
  <si>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</si>
  <si>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</si>
  <si>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</si>
  <si>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</si>
  <si>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</si>
  <si>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</si>
  <si>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</si>
  <si>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</si>
  <si>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</si>
  <si>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</si>
  <si>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</si>
  <si>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</si>
  <si>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</si>
  <si>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</si>
  <si>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</si>
  <si>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</si>
  <si>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</si>
  <si>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</si>
  <si>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</si>
  <si>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</si>
  <si>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</si>
  <si>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</si>
  <si>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</si>
  <si>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</si>
  <si>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</si>
  <si>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</si>
  <si>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</si>
  <si>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</si>
  <si>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</si>
  <si>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</si>
  <si>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</si>
  <si>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</si>
  <si>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</si>
  <si>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</si>
  <si>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</si>
  <si>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</si>
  <si>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</si>
  <si>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</si>
  <si>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</si>
  <si>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</si>
  <si>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</si>
  <si>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</si>
  <si>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</si>
  <si>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</si>
  <si>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</si>
  <si>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</si>
  <si>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</si>
  <si>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</si>
  <si>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</si>
  <si>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</si>
  <si>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</si>
  <si>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</si>
  <si>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</si>
  <si>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</si>
  <si>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</si>
  <si>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</si>
  <si>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</si>
  <si>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</si>
  <si>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</si>
  <si>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</si>
  <si>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</si>
  <si>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</si>
  <si>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</si>
  <si>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</si>
  <si>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</si>
  <si>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</si>
  <si>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</si>
  <si>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</si>
  <si>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</si>
  <si>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</si>
  <si>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</si>
  <si>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</si>
  <si>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</si>
  <si>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</si>
  <si>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</si>
  <si>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</si>
  <si>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</si>
  <si>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</si>
  <si>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</si>
  <si>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</si>
  <si>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</si>
  <si>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</si>
  <si>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</si>
  <si>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</si>
  <si>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</si>
  <si>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</si>
  <si>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</si>
  <si>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</si>
  <si>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</si>
  <si>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</si>
  <si>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</si>
  <si>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</si>
  <si>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</si>
  <si>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</si>
  <si>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</si>
  <si>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</si>
  <si>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</si>
  <si>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</si>
  <si>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</si>
  <si>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</si>
  <si>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</si>
  <si>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</si>
  <si>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</si>
  <si>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</si>
  <si>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</si>
  <si>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</si>
  <si>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</si>
  <si>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</si>
  <si>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</si>
  <si>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</si>
  <si>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</si>
  <si>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</si>
  <si>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</si>
  <si>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</si>
  <si>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</si>
  <si>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</si>
  <si>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</si>
  <si>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</si>
  <si>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</si>
  <si>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</si>
  <si>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</si>
  <si>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</si>
  <si>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</si>
  <si>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</si>
  <si>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</si>
  <si>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</si>
  <si>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</si>
  <si>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</si>
  <si>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</si>
  <si>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</si>
  <si>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</si>
  <si>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</si>
  <si>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</si>
  <si>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</si>
  <si>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</si>
  <si>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</si>
  <si>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</si>
  <si>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</si>
  <si>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</si>
  <si>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</si>
  <si>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</si>
  <si>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</si>
  <si>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</si>
  <si>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</si>
  <si>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</si>
  <si>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</si>
  <si>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</si>
  <si>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</si>
  <si>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</si>
  <si>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</si>
  <si>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</si>
  <si>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</si>
  <si>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</si>
  <si>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</si>
  <si>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</si>
  <si>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</si>
  <si>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</si>
  <si>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</si>
  <si>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</si>
  <si>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</si>
  <si>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</si>
  <si>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</si>
  <si>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</si>
  <si>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</si>
  <si>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</si>
  <si>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</si>
  <si>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</si>
  <si>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</si>
  <si>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</si>
  <si>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</si>
  <si>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</si>
  <si>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</si>
  <si>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</si>
  <si>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</si>
  <si>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</si>
  <si>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</si>
  <si>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</si>
  <si>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</si>
  <si>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</si>
  <si>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</si>
  <si>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</si>
  <si>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</si>
  <si>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</si>
  <si>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</si>
  <si>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</si>
  <si>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</si>
  <si>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</si>
  <si>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</si>
  <si>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</si>
  <si>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</si>
  <si>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</si>
  <si>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</si>
  <si>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</si>
  <si>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</si>
  <si>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</si>
  <si>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</si>
  <si>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</si>
  <si>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</si>
  <si>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</si>
  <si>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</si>
  <si>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</si>
  <si>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</si>
  <si>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</si>
  <si>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</si>
  <si>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</si>
  <si>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</si>
  <si>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</si>
  <si>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</si>
  <si>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</si>
  <si>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</si>
  <si>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</si>
  <si>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</si>
  <si>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</si>
  <si>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</si>
  <si>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</si>
  <si>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</si>
  <si>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</si>
  <si>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</si>
  <si>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</si>
  <si>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</si>
  <si>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</si>
  <si>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</si>
  <si>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</si>
  <si>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</si>
  <si>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</si>
  <si>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</si>
  <si>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</si>
  <si>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</si>
  <si>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</si>
  <si>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</si>
  <si>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</si>
  <si>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</si>
  <si>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</si>
  <si>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</si>
  <si>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</si>
  <si>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</si>
  <si>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</si>
  <si>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</si>
  <si>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</si>
  <si>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</si>
  <si>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</si>
  <si>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</si>
  <si>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</si>
  <si>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</si>
  <si>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</si>
  <si>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</si>
  <si>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</si>
  <si>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</si>
  <si>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</si>
  <si>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</si>
  <si>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</si>
  <si>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</si>
  <si>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</si>
  <si>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</si>
  <si>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</si>
  <si>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</si>
  <si>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</si>
  <si>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</si>
  <si>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</si>
  <si>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</si>
  <si>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</si>
  <si>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</si>
  <si>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</si>
  <si>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</si>
  <si>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</si>
  <si>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</si>
  <si>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</si>
  <si>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</si>
  <si>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</si>
  <si>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</si>
  <si>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</si>
  <si>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</si>
  <si>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</si>
  <si>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</si>
  <si>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</si>
  <si>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</si>
  <si>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</si>
  <si>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</si>
  <si>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</si>
  <si>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</si>
  <si>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</si>
  <si>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</si>
  <si>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</si>
  <si>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</si>
  <si>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</si>
  <si>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</si>
  <si>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</si>
  <si>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</si>
  <si>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</si>
  <si>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</si>
  <si>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</si>
  <si>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</si>
  <si>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</si>
  <si>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</si>
  <si>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</si>
  <si>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</si>
  <si>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</si>
  <si>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</si>
  <si>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</si>
  <si>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</si>
  <si>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</si>
  <si>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</si>
  <si>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</si>
  <si>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</si>
  <si>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</si>
  <si>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</si>
  <si>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</si>
  <si>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</si>
  <si>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</si>
  <si>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</si>
  <si>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</si>
  <si>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</si>
  <si>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</si>
  <si>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</si>
  <si>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</si>
  <si>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</si>
  <si>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</si>
  <si>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</si>
  <si>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</si>
  <si>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</si>
  <si>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</si>
  <si>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</si>
  <si>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</si>
  <si>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</si>
  <si>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</si>
  <si>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</si>
  <si>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</si>
  <si>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</si>
  <si>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</si>
  <si>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</si>
  <si>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</si>
  <si>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</si>
  <si>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</si>
  <si>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</si>
  <si>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</si>
  <si>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</si>
  <si>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</si>
  <si>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</si>
  <si>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</si>
  <si>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</si>
  <si>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</si>
  <si>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</si>
  <si>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</si>
  <si>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</si>
  <si>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</si>
  <si>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</si>
  <si>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</si>
  <si>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</si>
  <si>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</si>
  <si>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</si>
  <si>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</si>
  <si>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</si>
  <si>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</si>
  <si>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</si>
  <si>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</si>
  <si>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</si>
  <si>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</si>
  <si>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</si>
  <si>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</si>
  <si>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</si>
  <si>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</si>
  <si>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</si>
  <si>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</si>
  <si>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</si>
  <si>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</si>
  <si>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</si>
  <si>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</si>
  <si>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</si>
  <si>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</si>
  <si>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</si>
  <si>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</si>
  <si>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</si>
  <si>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</si>
  <si>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</si>
  <si>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</si>
  <si>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</si>
  <si>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</si>
  <si>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</si>
  <si>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</si>
  <si>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</si>
  <si>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</si>
  <si>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</si>
  <si>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</si>
  <si>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</si>
  <si>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</si>
  <si>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</si>
  <si>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</si>
  <si>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</si>
  <si>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</si>
  <si>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</si>
  <si>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</si>
  <si>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</si>
  <si>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</si>
  <si>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</si>
  <si>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</si>
  <si>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</si>
  <si>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</si>
  <si>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</si>
  <si>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</si>
  <si>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</si>
  <si>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</si>
  <si>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</si>
  <si>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</si>
  <si>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</si>
  <si>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</si>
  <si>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</si>
  <si>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</si>
  <si>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</si>
  <si>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</si>
  <si>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</si>
  <si>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</si>
  <si>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</si>
  <si>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</si>
  <si>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</si>
  <si>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</si>
  <si>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</si>
  <si>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</si>
  <si>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</si>
  <si>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</si>
  <si>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</si>
  <si>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</si>
  <si>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</si>
  <si>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</si>
  <si>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</si>
  <si>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</si>
  <si>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</si>
  <si>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</si>
  <si>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</si>
  <si>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</si>
  <si>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</si>
  <si>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</si>
  <si>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</si>
  <si>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</si>
  <si>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</si>
  <si>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</si>
  <si>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</si>
  <si>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</si>
  <si>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</si>
  <si>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</si>
  <si>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</si>
  <si>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</si>
  <si>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</si>
  <si>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</si>
  <si>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</si>
  <si>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</si>
  <si>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</si>
  <si>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</si>
  <si>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</si>
  <si>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</si>
  <si>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</si>
  <si>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</si>
  <si>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</si>
  <si>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</si>
  <si>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</si>
  <si>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</si>
  <si>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</si>
  <si>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</si>
  <si>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</si>
  <si>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</si>
  <si>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</si>
  <si>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</si>
  <si>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</si>
  <si>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</si>
  <si>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</si>
  <si>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</si>
  <si>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</si>
  <si>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</si>
  <si>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</si>
  <si>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</si>
  <si>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</si>
  <si>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</si>
  <si>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</si>
  <si>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</si>
  <si>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</si>
  <si>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</si>
  <si>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</si>
  <si>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</si>
  <si>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</si>
  <si>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</si>
  <si>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</si>
  <si>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</si>
  <si>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</si>
  <si>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</si>
  <si>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</si>
  <si>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</si>
  <si>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</si>
  <si>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</si>
  <si>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</si>
  <si>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</si>
  <si>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</si>
  <si>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</si>
  <si>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</si>
  <si>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</si>
  <si>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</si>
  <si>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</si>
  <si>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</si>
  <si>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</si>
  <si>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</si>
  <si>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</si>
  <si>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</si>
  <si>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</si>
  <si>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</si>
  <si>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</si>
  <si>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</si>
  <si>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</si>
  <si>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</si>
  <si>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</si>
  <si>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</si>
  <si>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</si>
  <si>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</si>
  <si>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</si>
  <si>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</si>
  <si>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</si>
  <si>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</si>
  <si>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</si>
  <si>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</si>
  <si>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</si>
  <si>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</si>
  <si>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</si>
  <si>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</si>
  <si>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</si>
  <si>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</si>
  <si>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</si>
  <si>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</si>
  <si>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</si>
  <si>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</si>
  <si>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</si>
  <si>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</si>
  <si>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</si>
  <si>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</si>
  <si>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</si>
  <si>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</si>
  <si>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</si>
  <si>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</si>
  <si>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</si>
  <si>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</si>
  <si>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</si>
  <si>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</si>
  <si>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</si>
  <si>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</si>
  <si>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</si>
  <si>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</si>
  <si>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</si>
  <si>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</si>
  <si>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</si>
  <si>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</si>
  <si>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</si>
  <si>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</si>
  <si>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</si>
  <si>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</si>
  <si>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</si>
  <si>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</si>
  <si>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</si>
  <si>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</si>
  <si>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</si>
  <si>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</si>
  <si>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</si>
  <si>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</si>
  <si>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</si>
  <si>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</si>
  <si>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</si>
  <si>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</si>
  <si>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</si>
  <si>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</si>
  <si>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</si>
  <si>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</si>
  <si>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</si>
  <si>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</si>
  <si>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</si>
  <si>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</si>
  <si>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</si>
  <si>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</si>
  <si>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</si>
  <si>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</si>
  <si>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</si>
  <si>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</si>
  <si>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</si>
  <si>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</si>
  <si>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</si>
  <si>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</si>
  <si>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</si>
  <si>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</si>
  <si>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</si>
  <si>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</si>
  <si>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</si>
  <si>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</si>
  <si>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</si>
  <si>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</si>
  <si>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</si>
  <si>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</si>
  <si>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</si>
  <si>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</si>
  <si>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</si>
  <si>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</si>
  <si>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</si>
  <si>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</si>
  <si>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</si>
  <si>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</si>
  <si>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</si>
  <si>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</si>
  <si>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</si>
  <si>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</si>
  <si>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</si>
  <si>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</si>
  <si>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</si>
  <si>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</si>
  <si>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</si>
  <si>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</si>
  <si>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</si>
  <si>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</si>
  <si>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</si>
  <si>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</si>
  <si>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</si>
  <si>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</si>
  <si>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</si>
  <si>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</si>
  <si>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</si>
  <si>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</si>
  <si>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</si>
  <si>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</si>
  <si>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</si>
  <si>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</si>
  <si>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</si>
  <si>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</si>
  <si>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</si>
  <si>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</si>
  <si>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</si>
  <si>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</si>
  <si>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</si>
  <si>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</si>
  <si>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</si>
  <si>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</si>
  <si>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</si>
  <si>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</si>
  <si>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</si>
  <si>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</si>
  <si>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</si>
  <si>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</si>
  <si>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</si>
  <si>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</si>
  <si>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</si>
  <si>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</si>
  <si>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</si>
  <si>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</si>
  <si>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</si>
  <si>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</si>
  <si>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</si>
  <si>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</si>
  <si>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</si>
  <si>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</si>
  <si>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</si>
  <si>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</si>
  <si>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</si>
  <si>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</si>
  <si>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</si>
  <si>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</si>
  <si>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</si>
  <si>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</si>
  <si>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</si>
  <si>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</si>
  <si>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</si>
  <si>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</si>
  <si>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</si>
  <si>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</si>
  <si>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</si>
  <si>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</si>
  <si>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</si>
  <si>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</si>
  <si>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</si>
  <si>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</si>
  <si>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</si>
  <si>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</si>
  <si>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</si>
  <si>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</si>
  <si>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</si>
  <si>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</si>
  <si>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</si>
  <si>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</si>
  <si>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</si>
  <si>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</si>
  <si>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</si>
  <si>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</si>
  <si>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</si>
  <si>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</si>
  <si>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</si>
  <si>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</si>
  <si>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</si>
  <si>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</si>
  <si>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</si>
  <si>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</si>
  <si>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</si>
  <si>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</si>
  <si>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</si>
  <si>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</si>
  <si>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</si>
  <si>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</si>
  <si>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</si>
  <si>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</si>
  <si>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</si>
  <si>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</si>
  <si>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</si>
  <si>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</si>
  <si>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</si>
  <si>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</si>
  <si>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</si>
  <si>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</si>
  <si>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</si>
  <si>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</si>
  <si>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</si>
  <si>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</si>
  <si>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</si>
  <si>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</si>
  <si>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</si>
  <si>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</si>
  <si>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</si>
  <si>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</si>
  <si>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</si>
  <si>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</si>
  <si>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</si>
  <si>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</si>
  <si>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</si>
  <si>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</si>
  <si>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</si>
  <si>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</si>
  <si>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</si>
  <si>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</si>
  <si>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</si>
  <si>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</si>
  <si>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</si>
  <si>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</si>
  <si>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</si>
  <si>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</si>
  <si>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</si>
  <si>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</si>
  <si>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</si>
  <si>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</si>
  <si>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</si>
  <si>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</si>
  <si>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</si>
  <si>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</si>
  <si>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</si>
  <si>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</si>
  <si>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</si>
  <si>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</si>
  <si>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</si>
  <si>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</si>
  <si>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</si>
  <si>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</si>
  <si>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</si>
  <si>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</si>
  <si>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</si>
  <si>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</si>
  <si>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</si>
  <si>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</si>
  <si>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</si>
  <si>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</si>
  <si>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</si>
  <si>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</si>
  <si>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</si>
  <si>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</si>
  <si>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</si>
  <si>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</si>
  <si>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</si>
  <si>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</si>
  <si>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</si>
  <si>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</si>
  <si>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</si>
  <si>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</si>
  <si>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</si>
  <si>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</si>
  <si>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</si>
  <si>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</si>
  <si>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</si>
  <si>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</si>
  <si>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</si>
  <si>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</si>
  <si>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</si>
  <si>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</si>
  <si>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</si>
  <si>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</si>
  <si>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</si>
  <si>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</si>
  <si>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</si>
  <si>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</si>
  <si>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</si>
  <si>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</si>
  <si>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</si>
  <si>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</si>
  <si>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</si>
  <si>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</si>
  <si>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</si>
  <si>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</si>
  <si>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</si>
  <si>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</si>
  <si>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</si>
  <si>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</si>
  <si>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</si>
  <si>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</si>
  <si>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</si>
  <si>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</si>
  <si>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</si>
  <si>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</si>
  <si>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</si>
  <si>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</si>
  <si>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</si>
  <si>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</si>
  <si>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</si>
  <si>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</si>
  <si>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</si>
  <si>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</si>
  <si>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</si>
  <si>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</si>
  <si>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</si>
  <si>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</si>
  <si>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</si>
  <si>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</si>
  <si>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</si>
  <si>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</si>
  <si>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</si>
  <si>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</si>
  <si>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</si>
  <si>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</si>
  <si>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</si>
  <si>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</si>
  <si>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</si>
  <si>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</si>
  <si>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</si>
  <si>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</si>
  <si>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</si>
  <si>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</si>
  <si>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</si>
  <si>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</si>
  <si>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</si>
  <si>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</si>
  <si>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</si>
  <si>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</si>
  <si>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</si>
  <si>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</si>
  <si>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</si>
  <si>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</si>
  <si>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</si>
  <si>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</si>
  <si>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</si>
  <si>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</si>
  <si>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</si>
  <si>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</si>
  <si>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</si>
  <si>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</si>
  <si>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</si>
  <si>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</si>
  <si>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</si>
  <si>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</si>
  <si>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</si>
  <si>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</si>
  <si>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</si>
  <si>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</si>
  <si>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</si>
  <si>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</si>
  <si>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</si>
  <si>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</si>
  <si>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</si>
  <si>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</si>
  <si>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</si>
  <si>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</si>
  <si>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</si>
  <si>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</si>
  <si>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</si>
  <si>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</si>
  <si>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</si>
  <si>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</si>
  <si>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</si>
  <si>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</si>
  <si>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</si>
  <si>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</si>
  <si>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</si>
  <si>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</si>
  <si>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</si>
  <si>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</si>
  <si>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</si>
  <si>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</si>
  <si>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</si>
  <si>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</si>
  <si>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</si>
  <si>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</si>
  <si>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</si>
  <si>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</si>
  <si>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</si>
  <si>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</si>
  <si>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</si>
  <si>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</si>
  <si>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</si>
  <si>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</si>
  <si>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</si>
  <si>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</si>
  <si>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</si>
  <si>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</si>
  <si>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</si>
  <si>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</si>
  <si>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</si>
  <si>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</si>
  <si>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</si>
  <si>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</si>
  <si>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</si>
  <si>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</si>
  <si>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</si>
  <si>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</si>
  <si>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</si>
  <si>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</si>
  <si>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</si>
  <si>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</si>
  <si>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</si>
  <si>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</si>
  <si>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</si>
  <si>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</si>
  <si>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</si>
  <si>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</si>
  <si>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</si>
  <si>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</si>
  <si>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</si>
  <si>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</si>
  <si>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</si>
  <si>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</si>
  <si>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</si>
  <si>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</si>
  <si>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</si>
  <si>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</si>
  <si>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</si>
  <si>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</si>
  <si>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</si>
  <si>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</si>
  <si>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</si>
  <si>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</si>
  <si>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</si>
  <si>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</si>
  <si>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</si>
  <si>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</si>
  <si>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</si>
  <si>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</si>
  <si>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</si>
  <si>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</si>
  <si>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</si>
  <si>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</si>
  <si>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</si>
  <si>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</si>
  <si>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</si>
  <si>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</si>
  <si>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</si>
  <si>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</si>
  <si>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</si>
  <si>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</si>
  <si>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</si>
  <si>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</si>
  <si>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</si>
  <si>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</si>
  <si>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</si>
  <si>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</si>
  <si>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</si>
  <si>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</si>
  <si>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</si>
  <si>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</si>
  <si>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</si>
  <si>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</si>
  <si>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</si>
  <si>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</si>
  <si>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</si>
  <si>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</si>
  <si>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</si>
  <si>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</si>
  <si>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</si>
  <si>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</si>
  <si>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</si>
  <si>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</si>
  <si>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</si>
  <si>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</si>
  <si>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</si>
  <si>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</si>
  <si>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</si>
  <si>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</si>
  <si>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</si>
  <si>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</si>
  <si>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</si>
  <si>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</si>
  <si>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</si>
  <si>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</si>
  <si>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</si>
  <si>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</si>
  <si>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</si>
  <si>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</si>
  <si>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</si>
  <si>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</si>
  <si>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</si>
  <si>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</si>
  <si>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</si>
  <si>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</si>
  <si>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</si>
  <si>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</si>
  <si>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</si>
  <si>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</si>
  <si>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</si>
  <si>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</si>
  <si>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</si>
  <si>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</si>
  <si>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</si>
  <si>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</si>
  <si>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</si>
  <si>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</si>
  <si>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</si>
  <si>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</si>
  <si>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</si>
  <si>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</si>
  <si>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</si>
  <si>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</si>
  <si>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</si>
  <si>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</si>
  <si>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</si>
  <si>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</si>
  <si>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</si>
  <si>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</si>
  <si>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</si>
  <si>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</si>
  <si>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</si>
  <si>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</si>
  <si>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</si>
  <si>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</si>
  <si>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</si>
  <si>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</si>
  <si>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</si>
  <si>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</si>
  <si>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</si>
  <si>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</si>
  <si>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</si>
  <si>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</si>
  <si>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</si>
  <si>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</si>
  <si>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</si>
  <si>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</si>
  <si>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</si>
  <si>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</si>
  <si>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</si>
  <si>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</si>
  <si>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</si>
  <si>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</si>
  <si>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</si>
  <si>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</si>
  <si>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</si>
  <si>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</si>
  <si>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</si>
  <si>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</si>
  <si>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</si>
  <si>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</si>
  <si>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</si>
  <si>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</si>
  <si>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</si>
  <si>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</si>
  <si>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</si>
  <si>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</si>
  <si>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</si>
  <si>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</si>
  <si>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</si>
  <si>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</si>
  <si>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</si>
  <si>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</si>
  <si>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</si>
  <si>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</si>
  <si>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</si>
  <si>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</si>
  <si>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</si>
  <si>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</si>
  <si>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</si>
  <si>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</si>
  <si>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</si>
  <si>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</si>
  <si>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</si>
  <si>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</si>
  <si>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</si>
  <si>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</si>
  <si>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</si>
  <si>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</si>
  <si>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</si>
  <si>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</si>
  <si>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</si>
  <si>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</si>
  <si>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</si>
  <si>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</si>
  <si>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</si>
  <si>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</si>
  <si>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</si>
  <si>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</si>
  <si>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</si>
  <si>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</si>
  <si>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</si>
  <si>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</si>
  <si>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</si>
  <si>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</si>
  <si>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</si>
  <si>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</si>
  <si>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</si>
  <si>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</si>
  <si>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</si>
  <si>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</si>
  <si>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</si>
  <si>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</si>
  <si>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</si>
  <si>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</si>
  <si>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</si>
  <si>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</si>
  <si>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</si>
  <si>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</si>
  <si>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</si>
  <si>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</si>
  <si>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</si>
  <si>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</si>
  <si>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</si>
  <si>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</si>
  <si>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</si>
  <si>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</si>
  <si>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</si>
  <si>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</si>
  <si>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</si>
  <si>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</si>
  <si>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</si>
  <si>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</si>
  <si>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</si>
  <si>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</si>
  <si>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</si>
  <si>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</si>
  <si>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</si>
  <si>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</si>
  <si>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</si>
  <si>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</si>
  <si>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</si>
  <si>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</si>
  <si>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</si>
  <si>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</si>
  <si>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</si>
  <si>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</si>
  <si>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</si>
  <si>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</si>
  <si>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</si>
  <si>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</si>
  <si>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</si>
  <si>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</si>
  <si>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</si>
  <si>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</si>
  <si>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</si>
  <si>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</si>
  <si>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</si>
  <si>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</si>
  <si>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</si>
  <si>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</si>
  <si>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</si>
  <si>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</si>
  <si>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</si>
  <si>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</si>
  <si>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</si>
  <si>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</si>
  <si>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</si>
  <si>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</si>
  <si>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</si>
  <si>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</si>
  <si>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</si>
  <si>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</si>
  <si>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</si>
  <si>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</si>
  <si>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</si>
  <si>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</si>
  <si>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</si>
  <si>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</si>
  <si>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</si>
  <si>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</si>
  <si>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</si>
  <si>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</si>
  <si>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</si>
  <si>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</si>
  <si>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</si>
  <si>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</si>
  <si>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</si>
  <si>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</si>
  <si>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</si>
  <si>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</si>
  <si>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</si>
  <si>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</si>
  <si>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</si>
  <si>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</si>
  <si>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</si>
  <si>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</si>
  <si>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</si>
  <si>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</si>
  <si>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</si>
  <si>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</si>
  <si>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</si>
  <si>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</si>
  <si>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</si>
  <si>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</si>
  <si>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</si>
  <si>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</si>
  <si>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</si>
  <si>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</si>
  <si>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</si>
  <si>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</si>
  <si>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</si>
  <si>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</si>
  <si>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</si>
  <si>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</si>
  <si>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</si>
  <si>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</si>
  <si>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</si>
  <si>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</si>
  <si>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</si>
  <si>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</si>
  <si>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</si>
  <si>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</si>
  <si>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</si>
  <si>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</si>
  <si>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</si>
  <si>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</si>
  <si>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</si>
  <si>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</si>
  <si>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</si>
  <si>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</si>
  <si>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</si>
  <si>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</si>
  <si>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</si>
  <si>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</si>
  <si>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</si>
  <si>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</si>
  <si>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</si>
  <si>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</si>
  <si>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</si>
  <si>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</si>
  <si>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</si>
  <si>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</si>
  <si>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</si>
  <si>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</si>
  <si>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</si>
  <si>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</si>
  <si>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</si>
  <si>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</si>
  <si>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</si>
  <si>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</si>
  <si>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</si>
  <si>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</si>
  <si>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</si>
  <si>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</si>
  <si>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</si>
  <si>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</si>
  <si>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</si>
  <si>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</si>
  <si>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</si>
  <si>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</si>
  <si>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</si>
  <si>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</si>
  <si>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</si>
  <si>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</si>
  <si>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</si>
  <si>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</si>
  <si>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</si>
  <si>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</si>
  <si>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</si>
  <si>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</si>
  <si>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</si>
  <si>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</si>
  <si>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</si>
  <si>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</si>
  <si>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</si>
  <si>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</si>
  <si>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</si>
  <si>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</si>
  <si>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</si>
  <si>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</si>
  <si>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</si>
  <si>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</si>
  <si>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</si>
  <si>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</si>
  <si>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</si>
  <si>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</si>
  <si>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</si>
  <si>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</si>
  <si>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</si>
  <si>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</si>
  <si>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</si>
  <si>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</si>
  <si>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</si>
  <si>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</si>
  <si>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</si>
  <si>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</si>
  <si>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</si>
  <si>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</si>
  <si>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</si>
  <si>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</si>
  <si>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</si>
  <si>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</si>
  <si>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</si>
  <si>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</si>
  <si>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</si>
  <si>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</si>
  <si>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</si>
  <si>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</si>
  <si>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</si>
  <si>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</si>
  <si>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</si>
  <si>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</si>
  <si>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</si>
  <si>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</si>
  <si>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</si>
  <si>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</si>
  <si>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</si>
  <si>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</si>
  <si>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</si>
  <si>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</si>
  <si>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</si>
  <si>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</si>
  <si>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</si>
  <si>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</si>
  <si>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</si>
  <si>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</si>
  <si>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</si>
  <si>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</si>
  <si>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</si>
  <si>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</si>
  <si>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</si>
  <si>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</si>
  <si>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</si>
  <si>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</si>
  <si>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</si>
  <si>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</si>
  <si>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</si>
  <si>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</si>
  <si>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</si>
  <si>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</si>
  <si>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</si>
  <si>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</si>
  <si>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</si>
  <si>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</si>
  <si>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</si>
  <si>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</si>
  <si>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</si>
  <si>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</si>
  <si>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</si>
  <si>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</si>
  <si>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</si>
  <si>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</si>
  <si>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</si>
  <si>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</si>
  <si>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</si>
  <si>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</si>
  <si>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</si>
  <si>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</si>
  <si>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</si>
  <si>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</si>
  <si>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</si>
  <si>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</si>
  <si>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</si>
  <si>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</si>
  <si>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</si>
  <si>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</si>
  <si>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</si>
  <si>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</si>
  <si>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</si>
  <si>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</si>
  <si>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</si>
  <si>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</si>
  <si>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</si>
  <si>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</si>
  <si>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</si>
  <si>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</si>
  <si>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</si>
  <si>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</si>
  <si>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</si>
  <si>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</si>
  <si>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</si>
  <si>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</si>
  <si>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</si>
  <si>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</si>
  <si>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</si>
  <si>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</si>
  <si>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</si>
  <si>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</si>
  <si>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</si>
  <si>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</si>
  <si>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</si>
  <si>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</si>
  <si>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</si>
  <si>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</si>
  <si>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</si>
  <si>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</si>
  <si>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</si>
  <si>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</si>
  <si>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</si>
  <si>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</si>
  <si>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</si>
  <si>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</si>
  <si>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</si>
  <si>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</si>
  <si>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</si>
  <si>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</si>
  <si>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</si>
  <si>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</si>
  <si>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</si>
  <si>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</si>
  <si>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</si>
  <si>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</si>
  <si>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</si>
  <si>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</si>
  <si>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</si>
  <si>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</si>
  <si>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</si>
  <si>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</si>
  <si>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</si>
  <si>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</si>
  <si>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</si>
  <si>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</si>
  <si>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</si>
  <si>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</si>
  <si>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</si>
  <si>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</si>
  <si>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</si>
  <si>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</si>
  <si>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</si>
  <si>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</si>
  <si>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</si>
  <si>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</si>
  <si>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</si>
  <si>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</si>
  <si>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</si>
  <si>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</si>
  <si>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</si>
  <si>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</si>
  <si>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</si>
  <si>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</si>
  <si>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</si>
  <si>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</si>
  <si>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</si>
  <si>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</si>
  <si>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</si>
  <si>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</si>
  <si>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</si>
  <si>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</si>
  <si>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</si>
  <si>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</si>
  <si>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</si>
  <si>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</si>
  <si>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</si>
  <si>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</si>
  <si>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</si>
  <si>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</si>
  <si>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</si>
  <si>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</si>
  <si>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</si>
  <si>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</si>
  <si>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</si>
  <si>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</si>
  <si>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</si>
  <si>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</si>
  <si>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</si>
  <si>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</si>
  <si>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</si>
  <si>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</si>
  <si>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</si>
  <si>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</si>
  <si>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</si>
  <si>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</si>
  <si>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</si>
  <si>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</si>
  <si>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</si>
  <si>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</si>
  <si>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</si>
  <si>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</si>
  <si>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</si>
  <si>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</si>
  <si>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</si>
  <si>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</si>
  <si>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</si>
  <si>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</si>
  <si>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</si>
  <si>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</si>
  <si>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</si>
  <si>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</si>
  <si>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</si>
  <si>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</si>
  <si>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</si>
  <si>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</si>
  <si>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</si>
  <si>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</si>
  <si>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</si>
  <si>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</si>
  <si>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</si>
  <si>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</si>
  <si>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</si>
  <si>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</si>
  <si>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</si>
  <si>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</si>
  <si>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</si>
  <si>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</si>
  <si>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</si>
  <si>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</si>
  <si>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</si>
  <si>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</si>
  <si>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</si>
  <si>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</si>
  <si>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</si>
  <si>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</si>
  <si>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</si>
  <si>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</si>
  <si>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</si>
  <si>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</si>
  <si>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</si>
  <si>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</si>
  <si>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</si>
  <si>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</si>
  <si>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</si>
  <si>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</si>
  <si>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</si>
  <si>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</si>
  <si>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</si>
  <si>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</si>
  <si>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</si>
  <si>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</si>
  <si>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</si>
  <si>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</si>
  <si>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</si>
  <si>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</si>
  <si>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</si>
  <si>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</si>
  <si>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</si>
  <si>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</si>
  <si>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</si>
  <si>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</si>
  <si>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</si>
  <si>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</si>
  <si>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</si>
  <si>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</si>
  <si>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</si>
  <si>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</si>
  <si>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</si>
  <si>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</si>
  <si>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</si>
  <si>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</si>
  <si>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</si>
  <si>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</si>
  <si>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</si>
  <si>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</si>
  <si>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</si>
  <si>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</si>
  <si>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</si>
  <si>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</si>
  <si>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</si>
  <si>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</si>
  <si>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</si>
  <si>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</si>
  <si>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</si>
  <si>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</si>
  <si>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</si>
  <si>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</si>
  <si>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</si>
  <si>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</si>
  <si>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</si>
  <si>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</si>
  <si>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</si>
  <si>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</si>
  <si>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</si>
  <si>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</si>
  <si>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</si>
  <si>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</si>
  <si>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</si>
  <si>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</si>
  <si>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</si>
  <si>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</si>
  <si>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</si>
  <si>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</si>
  <si>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</si>
  <si>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</si>
  <si>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</si>
  <si>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</si>
  <si>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</si>
  <si>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</si>
  <si>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</si>
  <si>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</si>
  <si>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</si>
  <si>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</si>
  <si>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</si>
  <si>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</si>
  <si>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</si>
  <si>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</si>
  <si>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</si>
  <si>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</si>
  <si>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</si>
  <si>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</si>
  <si>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</si>
  <si>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</si>
  <si>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</si>
  <si>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</si>
  <si>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</si>
  <si>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</si>
  <si>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</si>
  <si>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</si>
  <si>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</si>
  <si>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</si>
  <si>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</si>
  <si>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</si>
  <si>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</si>
  <si>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</si>
  <si>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</si>
  <si>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</si>
  <si>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</si>
  <si>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</si>
  <si>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</si>
  <si>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</si>
  <si>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</si>
  <si>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</si>
  <si>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</si>
  <si>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</si>
  <si>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</si>
  <si>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</si>
  <si>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</si>
  <si>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</si>
  <si>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</si>
  <si>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</si>
  <si>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</si>
  <si>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</si>
  <si>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</si>
  <si>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</si>
  <si>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</si>
  <si>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</si>
  <si>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</si>
  <si>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</si>
  <si>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</si>
  <si>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</si>
  <si>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</si>
  <si>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</si>
  <si>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</si>
  <si>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</si>
  <si>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</si>
  <si>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</si>
  <si>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</si>
  <si>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</si>
  <si>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</si>
  <si>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</si>
  <si>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</si>
  <si>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</si>
  <si>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</si>
  <si>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</si>
  <si>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</si>
  <si>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</si>
  <si>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</si>
  <si>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</si>
  <si>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</si>
  <si>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</si>
  <si>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</si>
  <si>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</si>
  <si>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</si>
  <si>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</si>
  <si>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</si>
  <si>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</si>
  <si>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</si>
  <si>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</si>
  <si>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</si>
  <si>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</si>
  <si>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</si>
  <si>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</si>
  <si>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</si>
  <si>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</si>
  <si>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</si>
  <si>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</si>
  <si>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</si>
  <si>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</si>
  <si>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</si>
  <si>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</si>
  <si>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</si>
  <si>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</si>
  <si>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</si>
  <si>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</si>
  <si>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</si>
  <si>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</si>
  <si>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</si>
  <si>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</si>
  <si>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</si>
  <si>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</si>
  <si>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</si>
  <si>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</si>
  <si>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</si>
  <si>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</si>
  <si>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</si>
  <si>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</si>
  <si>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</si>
  <si>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</si>
  <si>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</si>
  <si>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</si>
  <si>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</si>
  <si>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</si>
  <si>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</si>
  <si>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</si>
  <si>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</si>
  <si>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</si>
  <si>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</si>
  <si>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</si>
  <si>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</si>
  <si>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</si>
  <si>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</si>
  <si>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</si>
  <si>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</si>
  <si>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</si>
  <si>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</si>
  <si>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</si>
  <si>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</si>
  <si>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</si>
  <si>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</si>
  <si>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</si>
  <si>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</si>
  <si>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</si>
  <si>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</si>
  <si>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</si>
  <si>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</si>
  <si>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</si>
  <si>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</si>
  <si>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</si>
  <si>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</si>
  <si>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</si>
  <si>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</si>
  <si>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</si>
  <si>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</si>
  <si>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</si>
  <si>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</si>
  <si>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</si>
  <si>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</si>
  <si>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</si>
  <si>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</si>
  <si>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</si>
  <si>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</si>
  <si>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</si>
  <si>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</si>
  <si>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</si>
  <si>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</si>
  <si>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</si>
  <si>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</si>
  <si>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</si>
  <si>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</si>
  <si>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</si>
  <si>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</si>
  <si>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</si>
  <si>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</si>
  <si>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</si>
  <si>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</si>
  <si>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</si>
  <si>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</si>
  <si>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</si>
  <si>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</si>
  <si>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</si>
  <si>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</si>
  <si>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</si>
  <si>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</si>
  <si>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</si>
  <si>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</si>
  <si>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</si>
  <si>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</si>
  <si>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</si>
  <si>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</si>
  <si>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</si>
  <si>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</si>
  <si>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</si>
  <si>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</si>
  <si>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</si>
  <si>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</si>
  <si>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</si>
  <si>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</si>
  <si>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</si>
  <si>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</si>
  <si>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</si>
  <si>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</si>
  <si>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</si>
  <si>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</si>
  <si>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</si>
  <si>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</si>
  <si>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</si>
  <si>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</si>
  <si>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</si>
  <si>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</si>
  <si>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</si>
  <si>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</si>
  <si>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</si>
  <si>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</si>
  <si>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</si>
  <si>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</si>
  <si>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</si>
  <si>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</si>
  <si>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</si>
  <si>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</si>
  <si>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</si>
  <si>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</si>
  <si>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</si>
  <si>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</si>
  <si>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</si>
  <si>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</si>
  <si>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</si>
  <si>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</si>
  <si>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</si>
  <si>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</si>
  <si>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</si>
  <si>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</si>
  <si>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</si>
  <si>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</si>
  <si>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</si>
  <si>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</si>
  <si>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</si>
  <si>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</si>
  <si>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</si>
  <si>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</si>
  <si>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</si>
  <si>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</si>
  <si>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</si>
  <si>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</si>
  <si>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</si>
  <si>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</si>
  <si>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</si>
  <si>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</si>
  <si>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</si>
  <si>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</si>
  <si>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</si>
  <si>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</si>
  <si>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</si>
  <si>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</si>
  <si>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</si>
  <si>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</si>
  <si>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</si>
  <si>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</si>
  <si>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</si>
  <si>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</si>
  <si>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</si>
  <si>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</si>
  <si>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</si>
  <si>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</si>
  <si>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</si>
  <si>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</si>
  <si>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</si>
  <si>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</si>
  <si>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</si>
  <si>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</si>
  <si>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</si>
  <si>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</si>
  <si>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</si>
  <si>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</si>
  <si>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</si>
  <si>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</si>
  <si>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</si>
  <si>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</si>
  <si>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</si>
  <si>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</si>
  <si>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</si>
  <si>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</si>
  <si>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</si>
  <si>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</si>
  <si>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</si>
  <si>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</si>
  <si>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</si>
  <si>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</si>
  <si>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</si>
  <si>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</si>
  <si>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</si>
  <si>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</si>
  <si>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</si>
  <si>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</si>
  <si>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</si>
  <si>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</si>
  <si>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</si>
  <si>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</si>
  <si>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</si>
  <si>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</si>
  <si>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</si>
  <si>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</si>
  <si>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</si>
  <si>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</si>
  <si>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</si>
  <si>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</si>
  <si>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</si>
  <si>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</si>
  <si>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</si>
  <si>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</si>
  <si>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</si>
  <si>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</si>
  <si>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</si>
  <si>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</si>
  <si>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</si>
  <si>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</si>
  <si>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</si>
  <si>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</si>
  <si>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</si>
  <si>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</si>
  <si>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</si>
  <si>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</si>
  <si>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</si>
  <si>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</si>
  <si>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</si>
  <si>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</si>
  <si>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</si>
  <si>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</si>
  <si>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</si>
  <si>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</si>
  <si>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</si>
  <si>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</si>
  <si>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</si>
  <si>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</si>
  <si>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</si>
  <si>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</si>
  <si>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</si>
  <si>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</si>
  <si>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</si>
  <si>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</si>
  <si>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</si>
  <si>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</si>
  <si>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</si>
  <si>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</si>
  <si>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</si>
  <si>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</si>
  <si>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</si>
  <si>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</si>
  <si>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</si>
  <si>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</si>
  <si>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</si>
  <si>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</si>
  <si>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</si>
  <si>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</si>
  <si>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</si>
  <si>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</si>
  <si>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</si>
  <si>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</si>
  <si>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</si>
  <si>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</si>
  <si>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</si>
  <si>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</si>
  <si>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</si>
  <si>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</si>
  <si>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</si>
  <si>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</si>
  <si>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</si>
  <si>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</si>
  <si>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</si>
  <si>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</si>
  <si>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</si>
  <si>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</si>
  <si>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</si>
  <si>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</si>
  <si>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</si>
  <si>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</si>
  <si>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</si>
  <si>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</si>
  <si>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</si>
  <si>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</si>
  <si>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</si>
  <si>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</si>
  <si>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</si>
  <si>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</si>
  <si>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</si>
  <si>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</si>
  <si>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</si>
  <si>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</si>
  <si>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</si>
  <si>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</si>
  <si>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</si>
  <si>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</si>
  <si>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</si>
  <si>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</si>
  <si>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</si>
  <si>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</si>
  <si>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</si>
  <si>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</si>
  <si>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</si>
  <si>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</si>
  <si>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</si>
  <si>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</si>
  <si>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</si>
  <si>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</si>
  <si>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</si>
  <si>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</si>
  <si>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</si>
  <si>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</si>
  <si>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</si>
  <si>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</si>
  <si>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</si>
  <si>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</si>
  <si>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</si>
  <si>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</si>
  <si>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</si>
  <si>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</si>
  <si>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</si>
  <si>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</si>
  <si>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</si>
  <si>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</si>
  <si>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</si>
  <si>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</si>
  <si>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</si>
  <si>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</si>
  <si>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</si>
  <si>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</si>
  <si>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</si>
  <si>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</si>
  <si>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</si>
  <si>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</si>
  <si>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</si>
  <si>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</si>
  <si>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</si>
  <si>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</si>
  <si>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</si>
  <si>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</si>
  <si>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</si>
  <si>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</si>
  <si>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</si>
  <si>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</si>
  <si>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</si>
  <si>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</si>
  <si>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</si>
  <si>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</si>
  <si>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</si>
  <si>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</si>
  <si>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</si>
  <si>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</si>
  <si>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</si>
  <si>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</si>
  <si>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</si>
  <si>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</si>
  <si>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</si>
  <si>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</si>
  <si>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</si>
  <si>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</si>
  <si>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</si>
  <si>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</si>
  <si>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</si>
  <si>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</si>
  <si>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</si>
  <si>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</si>
  <si>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</si>
  <si>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</si>
  <si>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</si>
  <si>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</si>
  <si>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</si>
  <si>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</si>
  <si>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</si>
  <si>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</si>
  <si>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</si>
  <si>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</si>
  <si>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</si>
  <si>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</si>
  <si>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</si>
  <si>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</si>
  <si>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</si>
  <si>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</si>
  <si>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</si>
  <si>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</si>
  <si>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</si>
  <si>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</si>
  <si>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</si>
  <si>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</si>
  <si>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</si>
  <si>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</si>
  <si>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</si>
  <si>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</si>
  <si>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</si>
  <si>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</si>
  <si>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</si>
  <si>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</si>
  <si>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</si>
  <si>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</si>
  <si>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</si>
  <si>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</si>
  <si>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</si>
  <si>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</si>
  <si>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</si>
  <si>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</si>
  <si>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</si>
  <si>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</si>
  <si>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</si>
  <si>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</si>
  <si>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</si>
  <si>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</si>
  <si>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</si>
  <si>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</si>
  <si>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</si>
  <si>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</si>
  <si>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</si>
  <si>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</si>
  <si>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</si>
  <si>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</si>
  <si>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</si>
  <si>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</si>
  <si>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</si>
  <si>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</si>
  <si>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</si>
  <si>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</si>
  <si>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</si>
  <si>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</si>
  <si>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</si>
  <si>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</si>
  <si>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</si>
  <si>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</si>
  <si>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</si>
  <si>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</si>
  <si>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</si>
  <si>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</si>
  <si>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</si>
  <si>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</si>
  <si>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</si>
  <si>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</si>
  <si>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</si>
  <si>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</si>
  <si>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</si>
  <si>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</si>
  <si>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</si>
  <si>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</si>
  <si>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</si>
  <si>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</si>
  <si>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</si>
  <si>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</si>
  <si>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</si>
  <si>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</si>
  <si>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</si>
  <si>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</si>
  <si>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</si>
  <si>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</si>
  <si>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</si>
  <si>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</si>
  <si>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</si>
  <si>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</si>
  <si>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</si>
  <si>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</si>
  <si>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</si>
  <si>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</si>
  <si>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</si>
  <si>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</si>
  <si>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</si>
  <si>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</si>
  <si>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</si>
  <si>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</si>
  <si>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</si>
  <si>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</si>
  <si>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</si>
  <si>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</si>
  <si>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</si>
  <si>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</si>
  <si>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</si>
  <si>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</si>
  <si>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</si>
  <si>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</si>
  <si>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</si>
  <si>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</si>
  <si>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</si>
  <si>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</si>
  <si>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</si>
  <si>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</si>
  <si>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</si>
  <si>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</si>
  <si>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</si>
  <si>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</si>
  <si>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</si>
  <si>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</si>
  <si>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</si>
  <si>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</si>
  <si>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</si>
  <si>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</si>
  <si>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</si>
  <si>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</si>
  <si>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</si>
  <si>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</si>
  <si>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</si>
  <si>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</si>
  <si>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</si>
  <si>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</si>
  <si>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</si>
  <si>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</si>
  <si>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</si>
  <si>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</si>
  <si>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</si>
  <si>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</si>
  <si>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</si>
  <si>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</si>
  <si>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</si>
  <si>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</si>
  <si>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</si>
  <si>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</si>
  <si>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</si>
  <si>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</si>
  <si>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</si>
  <si>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</si>
  <si>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</si>
  <si>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</si>
  <si>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</si>
  <si>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</si>
  <si>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</si>
  <si>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</si>
  <si>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</si>
  <si>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</si>
  <si>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</si>
  <si>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</si>
  <si>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</si>
  <si>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</si>
  <si>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</si>
  <si>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</si>
  <si>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</si>
  <si>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</si>
  <si>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</si>
  <si>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</si>
  <si>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</si>
  <si>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</si>
  <si>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</si>
  <si>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</si>
  <si>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</si>
  <si>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</si>
  <si>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</si>
  <si>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</si>
  <si>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</si>
  <si>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</si>
  <si>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</si>
  <si>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</si>
  <si>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</si>
  <si>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</si>
  <si>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</si>
  <si>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</si>
  <si>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</si>
  <si>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</si>
  <si>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</si>
  <si>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</si>
  <si>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</si>
  <si>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</si>
  <si>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</si>
  <si>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</si>
  <si>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</si>
  <si>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</si>
  <si>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</si>
  <si>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</si>
  <si>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</si>
  <si>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</si>
  <si>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</si>
  <si>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</si>
  <si>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</si>
  <si>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</si>
  <si>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</si>
  <si>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</si>
  <si>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</si>
  <si>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</si>
  <si>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</si>
  <si>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</si>
  <si>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</si>
  <si>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</si>
  <si>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</si>
  <si>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</si>
  <si>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</si>
  <si>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</si>
  <si>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</si>
  <si>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</si>
  <si>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</si>
  <si>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</si>
  <si>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</si>
  <si>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</si>
  <si>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</si>
  <si>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</si>
  <si>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</si>
  <si>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</si>
  <si>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</si>
  <si>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</si>
  <si>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</si>
  <si>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</si>
  <si>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</si>
  <si>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</si>
  <si>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</si>
  <si>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</si>
  <si>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</si>
  <si>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</si>
  <si>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</si>
  <si>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</si>
  <si>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</si>
  <si>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</si>
  <si>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</si>
  <si>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</si>
  <si>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</si>
  <si>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</si>
  <si>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</si>
  <si>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</si>
  <si>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</si>
  <si>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</si>
  <si>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</si>
  <si>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</si>
  <si>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</si>
  <si>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</si>
  <si>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</si>
  <si>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</si>
  <si>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</si>
  <si>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</si>
  <si>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</si>
  <si>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</si>
  <si>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</si>
  <si>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</si>
  <si>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</si>
  <si>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</si>
  <si>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</si>
  <si>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</si>
  <si>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</si>
  <si>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</si>
  <si>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</si>
  <si>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</si>
  <si>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</si>
  <si>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</si>
  <si>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</si>
  <si>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</si>
  <si>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</si>
  <si>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</si>
  <si>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</si>
  <si>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</si>
  <si>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</si>
  <si>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</si>
  <si>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</si>
  <si>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</si>
  <si>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</si>
  <si>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</si>
  <si>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</si>
  <si>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</si>
  <si>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</si>
  <si>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</si>
  <si>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</si>
  <si>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</si>
  <si>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</si>
  <si>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</si>
  <si>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</si>
  <si>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</si>
  <si>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</si>
  <si>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</si>
  <si>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</si>
  <si>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</si>
  <si>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</si>
  <si>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</si>
  <si>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</si>
  <si>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</si>
  <si>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</si>
  <si>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</si>
  <si>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</si>
  <si>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</si>
  <si>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</si>
  <si>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</si>
  <si>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</si>
  <si>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</si>
  <si>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</si>
  <si>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</si>
  <si>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</si>
  <si>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</si>
  <si>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</si>
  <si>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</si>
  <si>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</si>
  <si>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</si>
  <si>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</si>
  <si>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</si>
  <si>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</si>
  <si>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</si>
  <si>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</si>
  <si>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</si>
  <si>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</si>
  <si>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</si>
  <si>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</si>
  <si>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</si>
  <si>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</si>
  <si>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</si>
  <si>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</si>
  <si>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</si>
  <si>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</si>
  <si>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</si>
  <si>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</si>
  <si>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</si>
  <si>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</si>
  <si>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</si>
  <si>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</si>
  <si>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</si>
  <si>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</si>
  <si>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</si>
  <si>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</si>
  <si>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</si>
  <si>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</si>
  <si>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</si>
  <si>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</si>
  <si>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</si>
  <si>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</si>
  <si>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</si>
  <si>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</si>
  <si>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</si>
  <si>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</si>
  <si>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</si>
  <si>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</si>
  <si>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</si>
  <si>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</si>
  <si>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</si>
  <si>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</si>
  <si>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</si>
  <si>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</si>
  <si>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</si>
  <si>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</si>
  <si>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</si>
  <si>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</si>
  <si>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</si>
  <si>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</si>
  <si>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</si>
  <si>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</si>
  <si>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</si>
  <si>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</si>
  <si>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</si>
  <si>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</si>
  <si>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</si>
  <si>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</si>
  <si>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</si>
  <si>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</si>
  <si>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</si>
  <si>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</si>
  <si>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</si>
  <si>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</si>
  <si>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</si>
  <si>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</si>
  <si>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</si>
  <si>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</si>
  <si>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</si>
  <si>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</si>
  <si>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</si>
  <si>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</si>
  <si>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</si>
  <si>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</si>
  <si>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</si>
  <si>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</si>
  <si>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</si>
  <si>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</si>
  <si>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</si>
  <si>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</si>
  <si>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</si>
  <si>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</si>
  <si>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</si>
  <si>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</si>
  <si>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</si>
  <si>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</si>
  <si>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</si>
  <si>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</si>
  <si>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</si>
  <si>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</si>
  <si>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</si>
  <si>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</si>
  <si>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</si>
  <si>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</si>
  <si>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</si>
  <si>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</si>
  <si>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</si>
  <si>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</si>
  <si>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</si>
  <si>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</si>
  <si>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</si>
  <si>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</si>
  <si>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</si>
  <si>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</si>
  <si>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</si>
  <si>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</si>
  <si>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</si>
  <si>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</si>
  <si>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</si>
  <si>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</si>
  <si>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</si>
  <si>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</si>
  <si>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</si>
  <si>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</si>
  <si>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</si>
  <si>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</si>
  <si>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</si>
  <si>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</si>
  <si>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</si>
  <si>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</si>
  <si>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</si>
  <si>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</si>
  <si>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</si>
  <si>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</si>
  <si>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</si>
  <si>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</si>
  <si>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</si>
  <si>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</si>
  <si>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</si>
  <si>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</si>
  <si>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</si>
  <si>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</si>
  <si>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</si>
  <si>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</si>
  <si>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</si>
  <si>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</si>
  <si>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</si>
  <si>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</si>
  <si>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</si>
  <si>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</si>
  <si>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</si>
  <si>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</si>
  <si>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</si>
  <si>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</si>
  <si>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</si>
  <si>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</si>
  <si>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</si>
  <si>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</si>
  <si>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</si>
  <si>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</si>
  <si>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</si>
  <si>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</si>
  <si>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</si>
  <si>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</si>
  <si>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</si>
  <si>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</si>
  <si>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</si>
  <si>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</si>
  <si>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</si>
  <si>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</si>
  <si>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</si>
  <si>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</si>
  <si>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</si>
  <si>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</si>
  <si>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</si>
  <si>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</si>
  <si>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</si>
  <si>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</si>
  <si>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</si>
  <si>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</si>
  <si>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</si>
  <si>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</si>
  <si>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</si>
  <si>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</si>
  <si>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</si>
  <si>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</si>
  <si>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</si>
  <si>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</si>
  <si>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</si>
  <si>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</si>
  <si>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</si>
  <si>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</si>
  <si>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</si>
  <si>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</si>
  <si>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</si>
  <si>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</si>
  <si>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</si>
  <si>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</si>
  <si>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</si>
  <si>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</si>
  <si>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</si>
  <si>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</si>
  <si>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</si>
  <si>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</si>
  <si>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</si>
  <si>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</si>
  <si>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</si>
  <si>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</si>
  <si>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</si>
  <si>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</si>
  <si>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</si>
  <si>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</si>
  <si>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</si>
  <si>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</si>
  <si>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</si>
  <si>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</si>
  <si>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</si>
  <si>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</si>
  <si>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</si>
  <si>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</si>
  <si>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</si>
  <si>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</si>
  <si>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</si>
  <si>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</si>
  <si>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</si>
  <si>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</si>
  <si>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</si>
  <si>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</si>
  <si>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</si>
  <si>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</si>
  <si>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</si>
  <si>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</si>
  <si>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</si>
  <si>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</si>
  <si>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</si>
  <si>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</si>
  <si>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</si>
  <si>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</si>
  <si>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</si>
  <si>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</si>
  <si>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</si>
  <si>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</si>
  <si>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</si>
  <si>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</si>
  <si>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</si>
  <si>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</si>
  <si>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</si>
  <si>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</si>
  <si>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</si>
  <si>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</si>
  <si>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</si>
  <si>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</si>
  <si>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</si>
  <si>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</si>
  <si>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</si>
  <si>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</si>
  <si>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</si>
  <si>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</si>
  <si>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</si>
  <si>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</si>
  <si>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</si>
  <si>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</si>
  <si>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</si>
  <si>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</si>
  <si>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</si>
  <si>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</si>
  <si>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</si>
  <si>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</si>
  <si>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</si>
  <si>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</si>
  <si>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</si>
  <si>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</si>
  <si>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</si>
  <si>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</si>
  <si>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</si>
  <si>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</si>
  <si>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</si>
  <si>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</si>
  <si>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</si>
  <si>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</si>
  <si>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</si>
  <si>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</si>
  <si>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</si>
  <si>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</si>
  <si>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</si>
  <si>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</si>
  <si>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</si>
  <si>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</si>
  <si>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</si>
  <si>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</si>
  <si>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</si>
  <si>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</si>
  <si>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</si>
  <si>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</si>
  <si>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</si>
  <si>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</si>
  <si>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</si>
  <si>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</si>
  <si>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</si>
  <si>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</si>
  <si>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</si>
  <si>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</si>
  <si>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</si>
  <si>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</si>
  <si>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</si>
  <si>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</si>
  <si>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</si>
  <si>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</si>
  <si>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</si>
  <si>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</si>
  <si>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</si>
  <si>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</si>
  <si>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</si>
  <si>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</si>
  <si>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</si>
  <si>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</si>
  <si>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</si>
  <si>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</si>
  <si>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</si>
  <si>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</si>
  <si>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</si>
  <si>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</si>
  <si>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</si>
  <si>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</si>
  <si>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</si>
  <si>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</si>
  <si>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</si>
  <si>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</si>
  <si>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</si>
  <si>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</si>
  <si>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</si>
  <si>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</si>
  <si>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</si>
  <si>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</si>
  <si>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</si>
  <si>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</si>
  <si>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</si>
  <si>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</si>
  <si>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</si>
  <si>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</si>
  <si>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</si>
  <si>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</si>
  <si>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</si>
  <si>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</si>
  <si>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</si>
  <si>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</si>
  <si>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</si>
  <si>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</si>
  <si>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</si>
  <si>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</si>
  <si>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</si>
  <si>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</si>
  <si>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</si>
  <si>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</si>
  <si>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</si>
  <si>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</si>
  <si>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</si>
  <si>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</si>
  <si>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</si>
  <si>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</si>
  <si>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</si>
  <si>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</si>
  <si>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</si>
  <si>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</si>
  <si>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</si>
  <si>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</si>
  <si>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</si>
  <si>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</si>
  <si>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</si>
  <si>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</si>
  <si>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</si>
  <si>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</si>
  <si>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</si>
  <si>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</si>
  <si>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</si>
  <si>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</si>
  <si>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</si>
  <si>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</si>
  <si>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</si>
  <si>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</si>
  <si>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</si>
  <si>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</si>
  <si>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</si>
  <si>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</si>
  <si>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</si>
  <si>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</si>
  <si>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</si>
  <si>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</si>
  <si>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</si>
  <si>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</si>
  <si>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</si>
  <si>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</si>
  <si>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</si>
  <si>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</si>
  <si>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</si>
  <si>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</si>
  <si>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</si>
  <si>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</si>
  <si>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</si>
  <si>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</si>
  <si>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</si>
  <si>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</si>
  <si>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</si>
  <si>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</si>
  <si>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</si>
  <si>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</si>
  <si>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</si>
  <si>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</si>
  <si>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</si>
  <si>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</si>
  <si>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</si>
  <si>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</si>
  <si>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</si>
  <si>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</si>
  <si>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</si>
  <si>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</si>
  <si>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</si>
  <si>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</si>
  <si>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</si>
  <si>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</si>
  <si>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</si>
  <si>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</si>
  <si>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</si>
  <si>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</si>
  <si>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</si>
  <si>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</si>
  <si>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</si>
  <si>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</si>
  <si>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</si>
  <si>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</si>
  <si>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</si>
  <si>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</si>
  <si>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</si>
  <si>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</si>
  <si>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</si>
  <si>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</si>
  <si>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</si>
  <si>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</si>
  <si>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</si>
  <si>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</si>
  <si>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</si>
  <si>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</si>
  <si>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</si>
  <si>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</si>
  <si>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</si>
  <si>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</si>
  <si>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</si>
  <si>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</si>
  <si>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</si>
  <si>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</si>
  <si>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</si>
  <si>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</si>
  <si>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</si>
  <si>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</si>
  <si>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</si>
  <si>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</si>
  <si>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</si>
  <si>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</si>
  <si>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</si>
  <si>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</si>
  <si>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</si>
  <si>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</si>
  <si>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</si>
  <si>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</si>
  <si>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</si>
  <si>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</si>
  <si>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</si>
  <si>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</si>
  <si>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</si>
  <si>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</si>
  <si>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</si>
  <si>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</si>
  <si>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</si>
  <si>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</si>
  <si>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</si>
  <si>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</si>
  <si>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</si>
  <si>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</si>
  <si>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</si>
  <si>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</si>
  <si>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</si>
  <si>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</si>
  <si>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</si>
  <si>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</si>
  <si>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</si>
  <si>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</si>
  <si>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</si>
  <si>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</si>
  <si>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</si>
  <si>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</si>
  <si>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</si>
  <si>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</si>
  <si>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</si>
  <si>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</si>
  <si>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</si>
  <si>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</si>
  <si>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</si>
  <si>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</si>
  <si>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</si>
  <si>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</si>
  <si>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</si>
  <si>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</si>
  <si>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</si>
  <si>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</si>
  <si>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</si>
  <si>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</si>
  <si>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</si>
  <si>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</si>
  <si>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</si>
  <si>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</si>
  <si>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</si>
  <si>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</si>
  <si>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</si>
  <si>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</si>
  <si>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</si>
  <si>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</si>
  <si>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</si>
  <si>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</si>
  <si>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</si>
  <si>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</si>
  <si>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</si>
  <si>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</si>
  <si>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</si>
  <si>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</si>
  <si>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</si>
  <si>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</si>
  <si>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</si>
  <si>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</si>
  <si>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</si>
  <si>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</si>
  <si>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</si>
  <si>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</si>
  <si>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</si>
  <si>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</si>
  <si>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</si>
  <si>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</si>
  <si>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</si>
  <si>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</si>
  <si>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</si>
  <si>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</si>
  <si>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</si>
  <si>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</si>
  <si>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</si>
  <si>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</si>
  <si>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</si>
  <si>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</si>
  <si>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</si>
  <si>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</si>
  <si>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</si>
  <si>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</si>
  <si>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</si>
  <si>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</si>
  <si>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</si>
  <si>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</si>
  <si>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</si>
  <si>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</si>
  <si>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</si>
  <si>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</si>
  <si>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</si>
  <si>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</si>
  <si>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</si>
  <si>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</si>
  <si>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</si>
  <si>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</si>
  <si>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</si>
  <si>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</si>
  <si>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</si>
  <si>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</si>
  <si>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</si>
  <si>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</si>
  <si>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</si>
  <si>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</si>
  <si>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</si>
  <si>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</si>
  <si>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</si>
  <si>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</si>
  <si>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</si>
  <si>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</si>
  <si>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</si>
  <si>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</si>
  <si>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</si>
  <si>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</si>
  <si>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</si>
  <si>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</si>
  <si>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</si>
  <si>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</si>
  <si>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</si>
  <si>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</si>
  <si>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</si>
  <si>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</si>
  <si>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</si>
  <si>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</si>
  <si>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</si>
  <si>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</si>
  <si>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</si>
  <si>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</si>
  <si>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</si>
  <si>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</si>
  <si>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</si>
  <si>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</si>
  <si>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</si>
  <si>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</si>
  <si>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</si>
  <si>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</si>
  <si>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</si>
  <si>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</si>
  <si>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</si>
  <si>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</si>
  <si>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</si>
  <si>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</si>
  <si>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</si>
  <si>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</si>
  <si>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</si>
  <si>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</si>
  <si>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</si>
  <si>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</si>
  <si>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</si>
  <si>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</si>
  <si>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</si>
  <si>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</si>
  <si>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</si>
  <si>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</si>
  <si>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</si>
  <si>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</si>
  <si>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</si>
  <si>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</si>
  <si>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</si>
  <si>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</si>
  <si>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</si>
  <si>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</si>
  <si>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</si>
  <si>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</si>
  <si>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</si>
  <si>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</si>
  <si>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</si>
  <si>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</si>
  <si>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</si>
  <si>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</si>
  <si>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</si>
  <si>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</si>
  <si>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</si>
  <si>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</si>
  <si>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</si>
  <si>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</si>
  <si>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</si>
  <si>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</si>
  <si>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</si>
  <si>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</si>
  <si>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</si>
  <si>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</si>
  <si>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</si>
  <si>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</si>
  <si>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</si>
  <si>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</si>
  <si>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</si>
  <si>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</si>
  <si>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</si>
  <si>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</si>
  <si>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</si>
  <si>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</si>
  <si>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</si>
  <si>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</si>
  <si>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</si>
  <si>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</si>
  <si>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</si>
  <si>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</si>
  <si>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</si>
  <si>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</si>
  <si>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</si>
  <si>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</si>
  <si>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</si>
  <si>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</si>
  <si>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</si>
  <si>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</si>
  <si>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</si>
  <si>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</si>
  <si>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</si>
  <si>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</si>
  <si>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</si>
  <si>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</si>
  <si>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</si>
  <si>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</si>
  <si>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</si>
  <si>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</si>
  <si>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</si>
  <si>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</si>
  <si>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</si>
  <si>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</si>
  <si>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</si>
  <si>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</si>
  <si>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</si>
  <si>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</si>
  <si>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</si>
  <si>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</si>
  <si>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</si>
  <si>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</si>
  <si>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</si>
  <si>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</si>
  <si>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</si>
  <si>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</si>
  <si>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</si>
  <si>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</si>
  <si>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</si>
  <si>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</si>
  <si>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</si>
  <si>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</si>
  <si>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</si>
  <si>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</si>
  <si>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</si>
  <si>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</si>
  <si>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</si>
  <si>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</si>
  <si>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</si>
  <si>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</si>
  <si>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</si>
  <si>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</si>
  <si>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</si>
  <si>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</si>
  <si>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</si>
  <si>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</si>
  <si>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</si>
  <si>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</si>
  <si>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</si>
  <si>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</si>
  <si>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</si>
  <si>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</si>
  <si>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</si>
  <si>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</si>
  <si>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</si>
  <si>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</si>
  <si>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</si>
  <si>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</si>
  <si>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</si>
  <si>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</si>
  <si>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</si>
  <si>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</si>
  <si>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</si>
  <si>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</si>
  <si>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</si>
  <si>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</si>
  <si>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</si>
  <si>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</si>
  <si>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</si>
  <si>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</si>
  <si>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</si>
  <si>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</si>
  <si>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</si>
  <si>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</si>
  <si>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</si>
  <si>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</si>
  <si>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</si>
  <si>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</si>
  <si>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</si>
  <si>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</si>
  <si>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</si>
  <si>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</si>
  <si>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</si>
  <si>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</si>
  <si>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</si>
  <si>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</si>
  <si>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</si>
  <si>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</si>
  <si>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</si>
  <si>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</si>
  <si>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</si>
  <si>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</si>
  <si>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</si>
  <si>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</si>
  <si>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</si>
  <si>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</si>
  <si>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</si>
  <si>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</si>
  <si>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</si>
  <si>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</si>
  <si>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</si>
  <si>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</si>
  <si>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</si>
  <si>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</si>
  <si>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</si>
  <si>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</si>
  <si>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</si>
  <si>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</si>
  <si>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</si>
  <si>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</si>
  <si>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</si>
  <si>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</si>
  <si>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</si>
  <si>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</si>
  <si>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</si>
  <si>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</si>
  <si>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</si>
  <si>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</si>
  <si>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</si>
  <si>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</si>
  <si>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</si>
  <si>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</si>
  <si>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</si>
  <si>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</si>
  <si>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</si>
  <si>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</si>
  <si>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</si>
  <si>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</si>
  <si>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</si>
  <si>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</si>
  <si>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</si>
  <si>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</si>
  <si>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</si>
  <si>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</si>
  <si>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</si>
  <si>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</si>
  <si>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</si>
  <si>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</si>
  <si>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</si>
  <si>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</si>
  <si>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</si>
  <si>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</si>
  <si>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</si>
  <si>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</si>
  <si>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</si>
  <si>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</si>
  <si>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</si>
  <si>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</si>
  <si>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</si>
  <si>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</si>
  <si>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</si>
  <si>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</si>
  <si>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</si>
  <si>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</si>
  <si>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</si>
  <si>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</si>
  <si>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</si>
  <si>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</si>
  <si>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</si>
  <si>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</si>
  <si>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</si>
  <si>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</si>
  <si>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</si>
  <si>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</si>
  <si>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</si>
  <si>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</si>
  <si>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</si>
  <si>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</si>
  <si>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</si>
  <si>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</si>
  <si>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</si>
  <si>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</si>
  <si>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</si>
  <si>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</si>
  <si>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</si>
  <si>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</si>
  <si>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</si>
  <si>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</si>
  <si>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</si>
  <si>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</si>
  <si>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</si>
  <si>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</si>
  <si>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</si>
  <si>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</si>
  <si>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</si>
  <si>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</si>
  <si>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</si>
  <si>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</si>
  <si>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</si>
  <si>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</si>
  <si>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</si>
  <si>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</si>
  <si>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</si>
  <si>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</si>
  <si>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</si>
  <si>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</si>
  <si>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</si>
  <si>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</si>
  <si>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</si>
  <si>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</si>
  <si>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</si>
  <si>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</si>
  <si>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</si>
  <si>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</si>
  <si>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</si>
  <si>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</si>
  <si>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</si>
  <si>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</si>
  <si>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</si>
  <si>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</si>
  <si>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</si>
  <si>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</si>
  <si>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</si>
  <si>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</si>
  <si>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</si>
  <si>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</si>
  <si>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</si>
  <si>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</si>
  <si>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</si>
  <si>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</si>
  <si>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</si>
  <si>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</si>
  <si>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</si>
  <si>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</si>
  <si>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</si>
  <si>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</si>
  <si>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</si>
  <si>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</si>
  <si>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</si>
  <si>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</si>
  <si>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</si>
  <si>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</si>
  <si>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</si>
  <si>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</si>
  <si>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</si>
  <si>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</si>
  <si>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</si>
  <si>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</si>
  <si>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</si>
  <si>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</si>
  <si>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</si>
  <si>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</si>
  <si>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</si>
  <si>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</si>
  <si>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</si>
  <si>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</si>
  <si>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</si>
  <si>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</si>
  <si>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</si>
  <si>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</si>
  <si>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</si>
  <si>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</si>
  <si>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</si>
  <si>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</si>
  <si>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</si>
  <si>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</si>
  <si>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</si>
  <si>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</si>
  <si>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</si>
  <si>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</si>
  <si>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</si>
  <si>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</si>
  <si>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</si>
  <si>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</si>
  <si>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</si>
  <si>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</si>
  <si>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</si>
  <si>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</si>
  <si>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</si>
  <si>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</si>
  <si>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</si>
  <si>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</si>
  <si>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</si>
  <si>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</si>
  <si>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</si>
  <si>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</si>
  <si>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</si>
  <si>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</si>
  <si>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</si>
  <si>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</si>
  <si>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</si>
  <si>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</si>
  <si>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</si>
  <si>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</si>
  <si>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</si>
  <si>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</si>
  <si>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</si>
  <si>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</si>
  <si>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</si>
  <si>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</si>
  <si>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</si>
  <si>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</si>
  <si>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</si>
  <si>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</si>
  <si>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</si>
  <si>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</si>
  <si>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</si>
  <si>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</si>
  <si>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</si>
  <si>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</si>
  <si>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</si>
  <si>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</si>
  <si>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</si>
  <si>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</si>
  <si>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</si>
  <si>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</si>
  <si>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</si>
  <si>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</si>
  <si>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</si>
  <si>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</si>
  <si>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</si>
  <si>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</si>
  <si>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</si>
  <si>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</si>
  <si>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</si>
  <si>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</si>
  <si>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</si>
  <si>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</si>
  <si>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</si>
  <si>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</si>
  <si>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</si>
  <si>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</si>
  <si>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</si>
  <si>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</si>
  <si>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</si>
  <si>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</si>
  <si>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</si>
  <si>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</si>
  <si>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</si>
  <si>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</si>
  <si>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</si>
  <si>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</si>
  <si>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</si>
  <si>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</si>
  <si>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</si>
  <si>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</si>
  <si>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</si>
  <si>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</si>
  <si>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</si>
  <si>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</si>
  <si>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</si>
  <si>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</si>
  <si>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</si>
  <si>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</si>
  <si>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</si>
  <si>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</si>
  <si>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</si>
  <si>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</si>
  <si>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</si>
  <si>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</si>
  <si>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</si>
  <si>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</si>
  <si>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</si>
  <si>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</si>
  <si>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</si>
  <si>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</si>
  <si>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</si>
  <si>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</si>
  <si>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</si>
  <si>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</si>
  <si>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</si>
  <si>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</si>
  <si>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</si>
  <si>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</si>
  <si>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</si>
  <si>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</si>
  <si>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</si>
  <si>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</si>
  <si>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</si>
  <si>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</si>
  <si>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</si>
  <si>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</si>
  <si>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</si>
  <si>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</si>
  <si>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</si>
  <si>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</si>
  <si>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</si>
  <si>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</si>
  <si>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</si>
  <si>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</si>
  <si>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</si>
  <si>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</si>
  <si>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</si>
  <si>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</si>
  <si>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</si>
  <si>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</si>
  <si>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</si>
  <si>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</si>
  <si>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</si>
  <si>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</si>
  <si>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</si>
  <si>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</si>
  <si>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</si>
  <si>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</si>
  <si>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</si>
  <si>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</si>
  <si>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</si>
  <si>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</si>
  <si>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</si>
  <si>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</si>
  <si>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</si>
  <si>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</si>
  <si>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</si>
  <si>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</si>
  <si>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</si>
  <si>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</si>
  <si>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</si>
  <si>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</si>
  <si>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</si>
  <si>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</si>
  <si>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</si>
  <si>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</si>
  <si>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</si>
  <si>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</si>
  <si>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</si>
  <si>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</si>
  <si>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</si>
  <si>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</si>
  <si>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</si>
  <si>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</si>
  <si>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</si>
  <si>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</si>
  <si>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</si>
  <si>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</si>
  <si>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</si>
  <si>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</si>
  <si>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</si>
  <si>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</si>
  <si>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</si>
  <si>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</si>
  <si>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</si>
  <si>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</si>
  <si>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</si>
  <si>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</si>
  <si>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</si>
  <si>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</si>
  <si>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</si>
  <si>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</si>
  <si>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</si>
  <si>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</si>
  <si>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</si>
  <si>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</si>
  <si>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</si>
  <si>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</si>
  <si>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</si>
  <si>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</si>
  <si>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</si>
  <si>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</si>
  <si>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</si>
  <si>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</si>
  <si>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</si>
  <si>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</si>
  <si>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</si>
  <si>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</si>
  <si>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</si>
  <si>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</si>
  <si>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</si>
  <si>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</si>
  <si>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</si>
  <si>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</si>
  <si>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</si>
  <si>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</si>
  <si>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</si>
  <si>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</si>
  <si>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</si>
  <si>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</si>
  <si>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</si>
  <si>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</si>
  <si>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</si>
  <si>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</si>
  <si>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</si>
  <si>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</si>
  <si>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</si>
  <si>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</si>
  <si>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</si>
  <si>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</si>
  <si>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</si>
  <si>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</si>
  <si>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</si>
  <si>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</si>
  <si>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</si>
  <si>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</si>
  <si>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</si>
  <si>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</si>
  <si>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</si>
  <si>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</si>
  <si>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</si>
  <si>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</si>
  <si>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</si>
  <si>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</si>
  <si>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</si>
  <si>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</si>
  <si>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</si>
  <si>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</si>
  <si>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</si>
  <si>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</si>
  <si>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</si>
  <si>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</si>
  <si>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</si>
  <si>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</si>
  <si>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</si>
  <si>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</si>
  <si>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</si>
  <si>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</si>
  <si>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</si>
  <si>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</si>
  <si>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</si>
  <si>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</si>
  <si>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</si>
  <si>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</si>
  <si>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</si>
  <si>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</si>
  <si>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</si>
  <si>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</si>
  <si>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</si>
  <si>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</si>
  <si>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</si>
  <si>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</si>
  <si>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</si>
  <si>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</si>
  <si>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</si>
  <si>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</si>
  <si>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</si>
  <si>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</si>
  <si>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</si>
  <si>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</si>
  <si>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</si>
  <si>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</si>
  <si>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</si>
  <si>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</si>
  <si>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</si>
  <si>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</si>
  <si>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</si>
  <si>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</si>
  <si>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</si>
  <si>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</si>
  <si>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</si>
  <si>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</si>
  <si>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</si>
  <si>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</si>
  <si>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</si>
  <si>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</si>
  <si>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</si>
  <si>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</si>
  <si>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</si>
  <si>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</si>
  <si>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</si>
  <si>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</si>
  <si>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</si>
  <si>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</si>
  <si>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</si>
  <si>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</si>
  <si>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</si>
  <si>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</si>
  <si>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</si>
  <si>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</si>
  <si>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</si>
  <si>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</si>
  <si>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</si>
  <si>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</si>
  <si>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</si>
  <si>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</si>
  <si>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</si>
  <si>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</si>
  <si>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</si>
  <si>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</si>
  <si>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</si>
  <si>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</si>
  <si>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</si>
  <si>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</si>
  <si>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</si>
  <si>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</si>
  <si>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</si>
  <si>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</si>
  <si>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</si>
  <si>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</si>
  <si>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</si>
  <si>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</si>
  <si>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</si>
  <si>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</si>
  <si>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</si>
  <si>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</si>
  <si>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</si>
  <si>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</si>
  <si>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</si>
  <si>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</si>
  <si>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</si>
  <si>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</si>
  <si>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</si>
  <si>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</si>
  <si>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</si>
  <si>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</si>
  <si>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</si>
  <si>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</si>
  <si>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</si>
  <si>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</si>
  <si>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</si>
  <si>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</si>
  <si>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</si>
  <si>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</si>
  <si>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</si>
  <si>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</si>
  <si>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</si>
  <si>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</si>
  <si>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</si>
  <si>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</si>
  <si>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</si>
  <si>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</si>
  <si>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</si>
  <si>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</si>
  <si>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</si>
  <si>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</si>
  <si>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</si>
  <si>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</si>
  <si>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</si>
  <si>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</si>
  <si>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</si>
  <si>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</si>
  <si>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</si>
  <si>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</si>
  <si>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</si>
  <si>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</si>
  <si>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</si>
  <si>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</si>
  <si>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</si>
  <si>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</si>
  <si>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</si>
  <si>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</si>
  <si>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</si>
  <si>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</si>
  <si>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</si>
  <si>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</si>
  <si>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</si>
  <si>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</si>
  <si>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</si>
  <si>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</si>
  <si>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</si>
  <si>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</si>
  <si>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</si>
  <si>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</si>
  <si>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</si>
  <si>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</si>
  <si>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</si>
  <si>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</si>
  <si>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</si>
  <si>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</si>
  <si>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</si>
  <si>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</si>
  <si>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</si>
  <si>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</si>
  <si>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</si>
  <si>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</si>
  <si>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</si>
  <si>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</si>
  <si>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</si>
  <si>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</si>
  <si>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</si>
  <si>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</si>
  <si>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</si>
  <si>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</si>
  <si>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</si>
  <si>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</si>
  <si>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</si>
  <si>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</si>
  <si>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</si>
  <si>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</si>
  <si>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</si>
  <si>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</si>
  <si>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</si>
  <si>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</si>
  <si>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</si>
  <si>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</si>
  <si>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</si>
  <si>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</si>
  <si>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</si>
  <si>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</si>
  <si>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</si>
  <si>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</si>
  <si>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</si>
  <si>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</si>
  <si>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</si>
  <si>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</si>
  <si>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</si>
  <si>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</si>
  <si>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</si>
  <si>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</si>
  <si>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</si>
  <si>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</si>
  <si>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</si>
  <si>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</si>
  <si>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</si>
  <si>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</si>
  <si>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</si>
  <si>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</si>
  <si>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</si>
  <si>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</si>
  <si>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</si>
  <si>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</si>
  <si>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</si>
  <si>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</si>
  <si>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</si>
  <si>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</si>
  <si>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</si>
  <si>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</si>
  <si>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</si>
  <si>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</si>
  <si>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</si>
  <si>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</si>
  <si>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</si>
  <si>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</si>
  <si>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</si>
  <si>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</si>
  <si>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</si>
  <si>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</si>
  <si>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</si>
  <si>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</si>
  <si>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</si>
  <si>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</si>
  <si>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</si>
  <si>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</si>
  <si>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</si>
  <si>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</si>
  <si>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</si>
  <si>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</si>
  <si>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</si>
  <si>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</si>
  <si>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</si>
  <si>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</si>
  <si>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</si>
  <si>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</si>
  <si>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</si>
  <si>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</si>
  <si>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</si>
  <si>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</si>
  <si>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</si>
  <si>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</si>
  <si>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</si>
  <si>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</si>
  <si>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</si>
  <si>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</si>
  <si>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</si>
  <si>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</si>
  <si>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</si>
  <si>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</si>
  <si>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</si>
  <si>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</si>
  <si>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</si>
  <si>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</si>
  <si>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</si>
  <si>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</si>
  <si>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</si>
  <si>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</si>
  <si>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</si>
  <si>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</si>
  <si>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</si>
  <si>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</si>
  <si>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</si>
  <si>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</si>
  <si>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</si>
  <si>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</si>
  <si>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</si>
  <si>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</si>
  <si>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</si>
  <si>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</si>
  <si>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</si>
  <si>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</si>
  <si>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</si>
  <si>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</si>
  <si>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</si>
  <si>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</si>
  <si>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</si>
  <si>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</si>
  <si>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</si>
  <si>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</si>
  <si>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</si>
  <si>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</si>
  <si>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</si>
  <si>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</si>
  <si>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</si>
  <si>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</si>
  <si>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</si>
  <si>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</si>
  <si>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</si>
  <si>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</si>
  <si>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</si>
  <si>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</si>
  <si>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</si>
  <si>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</si>
  <si>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</si>
  <si>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</si>
  <si>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</si>
  <si>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</si>
  <si>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</si>
  <si>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</si>
  <si>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</si>
  <si>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</si>
  <si>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</si>
  <si>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</si>
  <si>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</si>
  <si>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</si>
  <si>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</si>
  <si>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</si>
  <si>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</si>
  <si>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</si>
  <si>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</si>
  <si>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</si>
  <si>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</si>
  <si>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</si>
  <si>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</si>
  <si>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</si>
  <si>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</si>
  <si>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</si>
  <si>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</si>
  <si>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</si>
  <si>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</si>
  <si>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</si>
  <si>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</si>
  <si>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</si>
  <si>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</si>
  <si>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</si>
  <si>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</si>
  <si>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</si>
  <si>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</si>
  <si>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</si>
  <si>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</si>
  <si>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</si>
  <si>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</si>
  <si>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</si>
  <si>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</si>
  <si>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</si>
  <si>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</si>
  <si>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</si>
  <si>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</si>
  <si>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</si>
  <si>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</si>
  <si>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</si>
  <si>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</si>
  <si>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</si>
  <si>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</si>
  <si>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</si>
  <si>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</si>
  <si>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</si>
  <si>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</si>
  <si>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</si>
  <si>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</si>
  <si>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</si>
  <si>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</si>
  <si>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</si>
  <si>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</si>
  <si>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</si>
  <si>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</si>
  <si>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</si>
  <si>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</si>
  <si>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</si>
  <si>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</si>
  <si>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</si>
  <si>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</si>
  <si>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</si>
  <si>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</si>
  <si>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</si>
  <si>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</si>
  <si>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</si>
  <si>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</si>
  <si>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</si>
  <si>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</si>
  <si>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</si>
  <si>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</si>
  <si>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</si>
  <si>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</si>
  <si>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</si>
  <si>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</si>
  <si>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</si>
  <si>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</si>
  <si>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</si>
  <si>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</si>
  <si>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</si>
  <si>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</si>
  <si>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</si>
  <si>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</si>
  <si>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</si>
  <si>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</si>
  <si>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</si>
  <si>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</si>
  <si>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</si>
  <si>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</si>
  <si>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</si>
  <si>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</si>
  <si>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</si>
  <si>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</si>
  <si>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</si>
  <si>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</si>
  <si>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</si>
  <si>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</si>
  <si>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</si>
  <si>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</si>
  <si>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</si>
  <si>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</si>
  <si>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</si>
  <si>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</si>
  <si>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</si>
  <si>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</si>
  <si>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</si>
  <si>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</si>
  <si>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</si>
  <si>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</si>
  <si>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</si>
  <si>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</si>
  <si>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</si>
  <si>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</si>
  <si>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</si>
  <si>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</si>
  <si>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</si>
  <si>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</si>
  <si>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</si>
  <si>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</si>
  <si>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</si>
  <si>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</si>
  <si>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</si>
  <si>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</si>
  <si>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</si>
  <si>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</si>
  <si>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</si>
  <si>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</si>
  <si>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</si>
  <si>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</si>
  <si>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</si>
  <si>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</si>
  <si>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</si>
  <si>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</si>
  <si>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</si>
  <si>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</si>
  <si>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</si>
  <si>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</si>
  <si>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</si>
  <si>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</si>
  <si>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</si>
  <si>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</si>
  <si>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</si>
  <si>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</si>
  <si>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</si>
  <si>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</si>
  <si>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</si>
  <si>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</si>
  <si>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</si>
  <si>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</si>
  <si>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</si>
  <si>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</si>
  <si>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</si>
  <si>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</si>
  <si>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</si>
  <si>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</si>
  <si>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</si>
  <si>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</si>
  <si>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</si>
  <si>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</si>
  <si>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</si>
  <si>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</si>
  <si>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</si>
  <si>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</si>
  <si>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</si>
  <si>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</si>
  <si>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</si>
  <si>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</si>
  <si>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</si>
  <si>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</si>
  <si>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</si>
  <si>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</si>
  <si>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</si>
  <si>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</si>
  <si>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</si>
  <si>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</si>
  <si>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</si>
  <si>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</si>
  <si>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</si>
  <si>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</si>
  <si>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</si>
  <si>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</si>
  <si>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</si>
  <si>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</si>
  <si>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</si>
  <si>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</si>
  <si>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</si>
  <si>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</si>
  <si>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</si>
  <si>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</si>
  <si>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</si>
  <si>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</si>
  <si>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</si>
  <si>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</si>
  <si>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</si>
  <si>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</si>
  <si>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</si>
  <si>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</si>
  <si>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</si>
  <si>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</si>
  <si>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</si>
  <si>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</si>
  <si>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</si>
  <si>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</si>
  <si>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</si>
  <si>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</si>
  <si>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</si>
  <si>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</si>
  <si>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</si>
  <si>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</si>
  <si>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</si>
  <si>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</si>
  <si>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</si>
  <si>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</si>
  <si>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</si>
  <si>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</si>
  <si>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</si>
  <si>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</si>
  <si>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</si>
  <si>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</si>
  <si>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</si>
  <si>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</si>
  <si>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</si>
  <si>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</si>
  <si>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</si>
  <si>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</si>
  <si>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</si>
  <si>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</si>
  <si>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</si>
  <si>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</si>
  <si>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</si>
  <si>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</si>
  <si>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</si>
  <si>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</si>
  <si>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</si>
  <si>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</si>
  <si>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</si>
  <si>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</si>
  <si>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</si>
  <si>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</si>
  <si>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</si>
  <si>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</si>
  <si>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</si>
  <si>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</si>
  <si>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</si>
  <si>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</si>
  <si>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</si>
  <si>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</si>
  <si>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</si>
  <si>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</si>
  <si>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</si>
  <si>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</si>
  <si>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</si>
  <si>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</si>
  <si>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</si>
  <si>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</si>
  <si>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</si>
  <si>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</si>
  <si>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</si>
  <si>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</si>
  <si>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</si>
  <si>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</si>
  <si>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</si>
  <si>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</si>
  <si>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</si>
  <si>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</si>
  <si>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</si>
  <si>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</si>
  <si>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</si>
  <si>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</si>
  <si>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</si>
  <si>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</si>
  <si>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</si>
  <si>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</si>
  <si>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</si>
  <si>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</si>
  <si>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</si>
  <si>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</si>
  <si>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</si>
  <si>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</si>
  <si>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</si>
  <si>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</si>
  <si>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</si>
  <si>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</si>
  <si>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</si>
  <si>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</si>
  <si>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</si>
  <si>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</si>
  <si>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</si>
  <si>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</si>
  <si>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</si>
  <si>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</si>
  <si>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</si>
  <si>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</si>
  <si>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</si>
  <si>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</si>
  <si>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</si>
  <si>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</si>
  <si>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</si>
  <si>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</si>
  <si>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</si>
  <si>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</si>
  <si>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</si>
  <si>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</si>
  <si>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</si>
  <si>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</si>
  <si>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</si>
  <si>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</si>
  <si>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</si>
  <si>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</si>
  <si>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</si>
  <si>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</si>
  <si>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</si>
  <si>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</si>
  <si>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</si>
  <si>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</si>
  <si>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</si>
  <si>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</si>
  <si>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</si>
  <si>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</si>
  <si>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</si>
  <si>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</si>
  <si>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</si>
  <si>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</si>
  <si>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</si>
  <si>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</si>
  <si>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</si>
  <si>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</si>
  <si>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</si>
  <si>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</si>
  <si>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</si>
  <si>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</si>
  <si>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</si>
  <si>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</si>
  <si>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</si>
  <si>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</si>
  <si>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</si>
  <si>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</si>
  <si>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</si>
  <si>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</si>
  <si>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</si>
  <si>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</si>
  <si>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</si>
  <si>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</si>
  <si>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</si>
  <si>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</si>
  <si>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</si>
  <si>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</si>
  <si>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</si>
  <si>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</si>
  <si>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</si>
  <si>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</si>
  <si>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</si>
  <si>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</si>
  <si>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</si>
  <si>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</si>
  <si>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</si>
  <si>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</si>
  <si>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</si>
  <si>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</si>
  <si>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</si>
  <si>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</si>
  <si>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</si>
  <si>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</si>
  <si>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</si>
  <si>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</si>
  <si>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</si>
  <si>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</si>
  <si>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</si>
  <si>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</si>
  <si>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</si>
  <si>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</si>
  <si>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</si>
  <si>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</si>
  <si>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</si>
  <si>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</si>
  <si>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</si>
  <si>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</si>
  <si>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</si>
  <si>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</si>
  <si>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</si>
  <si>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</si>
  <si>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</si>
  <si>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</si>
  <si>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</si>
  <si>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</si>
  <si>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</si>
  <si>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</si>
  <si>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</si>
  <si>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</si>
  <si>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</si>
  <si>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</si>
  <si>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</si>
  <si>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</si>
  <si>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</si>
  <si>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</si>
  <si>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</si>
  <si>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</si>
  <si>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</si>
  <si>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</si>
  <si>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</si>
  <si>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</si>
  <si>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</si>
  <si>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</si>
  <si>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</si>
  <si>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</si>
  <si>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</si>
  <si>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</si>
  <si>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</si>
  <si>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</si>
  <si>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</si>
  <si>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</si>
  <si>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</si>
  <si>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</si>
  <si>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</si>
  <si>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</si>
  <si>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</si>
  <si>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</si>
  <si>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</si>
  <si>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</si>
  <si>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</si>
  <si>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</si>
  <si>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</si>
  <si>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</si>
  <si>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</si>
  <si>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</si>
  <si>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</si>
  <si>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</si>
  <si>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</si>
  <si>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</si>
  <si>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</si>
  <si>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</si>
  <si>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</si>
  <si>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</si>
  <si>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</si>
  <si>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</si>
  <si>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</si>
  <si>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</si>
  <si>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</si>
  <si>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</si>
  <si>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</si>
  <si>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</si>
  <si>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</si>
  <si>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</si>
  <si>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</si>
  <si>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</si>
  <si>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</si>
  <si>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</si>
  <si>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</si>
  <si>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</si>
  <si>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</si>
  <si>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</si>
  <si>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</si>
  <si>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</si>
  <si>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</si>
  <si>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</si>
  <si>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</si>
  <si>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</si>
  <si>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</si>
  <si>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</si>
  <si>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</si>
  <si>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</si>
  <si>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</si>
  <si>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</si>
  <si>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</si>
  <si>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</si>
  <si>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</si>
  <si>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</si>
  <si>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</si>
  <si>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</si>
  <si>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</si>
  <si>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</si>
  <si>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</si>
  <si>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</si>
  <si>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</si>
  <si>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</si>
  <si>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</si>
  <si>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</si>
  <si>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</si>
  <si>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</si>
  <si>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</si>
  <si>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</si>
  <si>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</si>
  <si>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</si>
  <si>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</si>
  <si>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</si>
  <si>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</si>
  <si>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</si>
  <si>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</si>
  <si>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</si>
  <si>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</si>
  <si>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</si>
  <si>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</si>
  <si>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</si>
  <si>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</si>
  <si>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</si>
  <si>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</si>
  <si>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</si>
  <si>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</si>
  <si>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</si>
  <si>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</si>
  <si>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</si>
  <si>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</si>
  <si>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</si>
  <si>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</si>
  <si>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</si>
  <si>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</si>
  <si>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</si>
  <si>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</si>
  <si>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</si>
  <si>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</si>
  <si>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</si>
  <si>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</si>
  <si>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</si>
  <si>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</si>
  <si>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</si>
  <si>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</si>
  <si>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</si>
  <si>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</si>
  <si>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</si>
  <si>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</si>
  <si>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</si>
  <si>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</si>
  <si>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</si>
  <si>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</si>
  <si>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</si>
  <si>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</si>
  <si>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</si>
  <si>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</si>
  <si>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</si>
  <si>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</si>
  <si>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</si>
  <si>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</si>
  <si>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</si>
  <si>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</si>
  <si>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</si>
  <si>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</si>
  <si>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</si>
  <si>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</si>
  <si>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</si>
  <si>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</si>
  <si>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</si>
  <si>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</si>
  <si>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</si>
  <si>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</si>
  <si>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</si>
  <si>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</si>
  <si>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</si>
  <si>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</si>
  <si>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</si>
  <si>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</si>
  <si>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</si>
  <si>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</si>
  <si>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</si>
  <si>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</si>
  <si>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</si>
  <si>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</si>
  <si>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</si>
  <si>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</si>
  <si>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</si>
  <si>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</si>
  <si>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</si>
  <si>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</si>
  <si>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</si>
  <si>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</si>
  <si>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</si>
  <si>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</si>
  <si>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</si>
  <si>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</si>
  <si>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</si>
  <si>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</si>
  <si>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</si>
  <si>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</si>
  <si>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</si>
  <si>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</si>
  <si>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</si>
  <si>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</si>
  <si>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</si>
  <si>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</si>
  <si>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</si>
  <si>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</si>
  <si>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</si>
  <si>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</si>
  <si>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</si>
  <si>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</si>
  <si>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</si>
  <si>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</si>
  <si>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</si>
  <si>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</si>
  <si>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</si>
  <si>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</si>
  <si>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</si>
  <si>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</si>
  <si>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</si>
  <si>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</si>
  <si>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</si>
  <si>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</si>
  <si>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</si>
  <si>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</si>
  <si>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</si>
  <si>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</si>
  <si>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</si>
  <si>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</si>
  <si>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</si>
  <si>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</si>
  <si>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</si>
  <si>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</si>
  <si>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</si>
  <si>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</si>
  <si>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</si>
  <si>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</si>
  <si>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</si>
  <si>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</si>
  <si>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</si>
  <si>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</si>
  <si>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</si>
  <si>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</si>
  <si>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</si>
  <si>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</si>
  <si>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</si>
  <si>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</si>
  <si>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</si>
  <si>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</si>
  <si>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</si>
  <si>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</si>
  <si>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</si>
  <si>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</si>
  <si>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</si>
  <si>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</si>
  <si>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</si>
  <si>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</si>
  <si>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</si>
  <si>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</si>
  <si>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</si>
  <si>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</si>
  <si>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</si>
  <si>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</si>
  <si>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</si>
  <si>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</si>
  <si>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</si>
  <si>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</si>
  <si>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</si>
  <si>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</si>
  <si>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</si>
  <si>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</si>
  <si>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</si>
  <si>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</si>
  <si>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</si>
  <si>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</si>
  <si>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</si>
  <si>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</si>
  <si>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</si>
  <si>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</si>
  <si>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</si>
  <si>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</si>
  <si>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</si>
  <si>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</si>
  <si>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</si>
  <si>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</si>
  <si>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</si>
  <si>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</si>
  <si>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</si>
  <si>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</si>
  <si>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</si>
  <si>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</si>
  <si>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</si>
  <si>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</si>
  <si>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</si>
  <si>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</si>
  <si>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</si>
  <si>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</si>
  <si>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</si>
  <si>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</si>
  <si>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</si>
  <si>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</si>
  <si>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</si>
  <si>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</si>
  <si>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</si>
  <si>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</si>
  <si>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</si>
  <si>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</si>
  <si>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</si>
  <si>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</si>
  <si>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</si>
  <si>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</si>
  <si>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</si>
  <si>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</si>
  <si>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</si>
  <si>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</si>
  <si>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</si>
  <si>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</si>
  <si>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</si>
  <si>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</si>
  <si>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</si>
  <si>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</si>
  <si>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</si>
  <si>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</si>
  <si>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</si>
  <si>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</si>
  <si>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</si>
  <si>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</si>
  <si>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</si>
  <si>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</si>
  <si>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</si>
  <si>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</si>
  <si>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</si>
  <si>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</si>
  <si>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</si>
  <si>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</si>
  <si>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</si>
  <si>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</si>
  <si>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</si>
  <si>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</si>
  <si>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</si>
  <si>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</si>
  <si>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</si>
  <si>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</si>
  <si>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</si>
  <si>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</si>
  <si>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</si>
  <si>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</si>
  <si>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</si>
  <si>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</si>
  <si>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</si>
  <si>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</si>
  <si>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</si>
  <si>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</si>
  <si>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</si>
  <si>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</si>
  <si>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</si>
  <si>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</si>
  <si>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</si>
  <si>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</si>
  <si>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</si>
  <si>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</si>
  <si>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</si>
  <si>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</si>
  <si>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</si>
  <si>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</si>
  <si>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</si>
  <si>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</si>
  <si>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</si>
  <si>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</si>
  <si>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</si>
  <si>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</si>
  <si>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</si>
  <si>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</si>
  <si>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</si>
  <si>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</si>
  <si>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</si>
  <si>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</si>
  <si>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</si>
  <si>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</si>
  <si>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</si>
  <si>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</si>
  <si>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</si>
  <si>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</si>
  <si>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</si>
  <si>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</si>
  <si>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</si>
  <si>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</si>
  <si>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</si>
  <si>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</si>
  <si>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</si>
  <si>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</si>
  <si>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</si>
  <si>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</si>
  <si>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</si>
  <si>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</si>
  <si>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</si>
  <si>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</si>
  <si>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</si>
  <si>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</si>
  <si>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</si>
  <si>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</si>
  <si>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</si>
  <si>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</si>
  <si>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</si>
  <si>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</si>
  <si>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</si>
  <si>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</si>
  <si>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</si>
  <si>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</si>
  <si>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</si>
  <si>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</si>
  <si>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</si>
  <si>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</si>
  <si>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</si>
  <si>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</si>
  <si>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</si>
  <si>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</si>
  <si>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</si>
  <si>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</si>
  <si>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</si>
  <si>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</si>
  <si>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</si>
  <si>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</si>
  <si>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</si>
  <si>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</si>
  <si>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</si>
  <si>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</si>
  <si>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</si>
  <si>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</si>
  <si>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</si>
  <si>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</si>
  <si>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</si>
  <si>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</si>
  <si>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</si>
  <si>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</si>
  <si>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</si>
  <si>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</si>
  <si>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</si>
  <si>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</si>
  <si>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</si>
  <si>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</si>
  <si>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</si>
  <si>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</si>
  <si>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</si>
  <si>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</si>
  <si>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</si>
  <si>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</si>
  <si>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</si>
  <si>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</si>
  <si>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</si>
  <si>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</si>
  <si>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</si>
  <si>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</si>
  <si>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</si>
  <si>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</si>
  <si>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</si>
  <si>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</si>
  <si>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</si>
  <si>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</si>
  <si>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</si>
  <si>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</si>
  <si>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</si>
  <si>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</si>
  <si>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</si>
  <si>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</si>
  <si>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</si>
  <si>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</si>
  <si>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</si>
  <si>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</si>
  <si>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</si>
  <si>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</si>
  <si>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</si>
  <si>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</si>
  <si>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</si>
  <si>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</si>
  <si>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</si>
  <si>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</si>
  <si>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</si>
  <si>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</si>
  <si>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</si>
  <si>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</si>
  <si>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</si>
  <si>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</si>
  <si>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</si>
  <si>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</si>
  <si>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</si>
  <si>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</si>
  <si>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</si>
  <si>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</si>
  <si>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</si>
  <si>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</si>
  <si>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</si>
  <si>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</si>
  <si>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</si>
  <si>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</si>
  <si>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</si>
  <si>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</si>
  <si>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</si>
  <si>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</si>
  <si>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</si>
  <si>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</si>
  <si>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</si>
  <si>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</si>
  <si>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</si>
  <si>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</si>
  <si>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</si>
  <si>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</si>
  <si>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</si>
  <si>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</si>
  <si>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</si>
  <si>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</si>
  <si>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</si>
  <si>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</si>
  <si>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</si>
  <si>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</si>
  <si>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</si>
  <si>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</si>
  <si>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</si>
  <si>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</si>
  <si>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</si>
  <si>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</si>
  <si>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</si>
  <si>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</si>
  <si>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</si>
  <si>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</si>
  <si>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</si>
  <si>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</si>
  <si>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</si>
  <si>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</si>
  <si>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</si>
  <si>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</si>
  <si>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</si>
  <si>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</si>
  <si>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</si>
  <si>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</si>
  <si>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</si>
  <si>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</si>
  <si>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</si>
  <si>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</si>
  <si>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</si>
  <si>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</si>
  <si>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</si>
  <si>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</si>
  <si>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</si>
  <si>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</si>
  <si>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</si>
  <si>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</si>
  <si>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</si>
  <si>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</si>
  <si>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</si>
  <si>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</si>
  <si>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</si>
  <si>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</si>
  <si>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</si>
  <si>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</si>
  <si>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</si>
  <si>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</si>
  <si>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</si>
  <si>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</si>
  <si>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</si>
  <si>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</si>
  <si>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</si>
  <si>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</si>
  <si>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</si>
  <si>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</si>
  <si>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</si>
  <si>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</si>
  <si>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</si>
  <si>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</si>
  <si>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</si>
  <si>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</si>
  <si>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</si>
  <si>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</si>
  <si>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</si>
  <si>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</si>
  <si>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</si>
  <si>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</si>
  <si>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</si>
  <si>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</si>
  <si>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</si>
  <si>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</si>
  <si>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</si>
  <si>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</si>
  <si>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</si>
  <si>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</si>
  <si>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</si>
  <si>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</si>
  <si>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</si>
  <si>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</si>
  <si>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</si>
  <si>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</si>
  <si>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</si>
  <si>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</si>
  <si>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</si>
  <si>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</si>
  <si>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</si>
  <si>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</si>
  <si>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</si>
  <si>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</si>
  <si>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</si>
  <si>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</si>
  <si>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</si>
  <si>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</si>
  <si>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</si>
  <si>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</si>
  <si>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</si>
  <si>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</si>
  <si>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</si>
  <si>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</si>
  <si>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</si>
  <si>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</si>
  <si>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</si>
  <si>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</si>
  <si>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</si>
  <si>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</si>
  <si>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</si>
  <si>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</si>
  <si>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</si>
  <si>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</si>
  <si>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</si>
  <si>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</si>
  <si>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</si>
  <si>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</si>
  <si>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</si>
  <si>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</si>
  <si>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</si>
  <si>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</si>
  <si>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</si>
  <si>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</si>
  <si>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</si>
  <si>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</si>
  <si>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</si>
  <si>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</si>
  <si>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</si>
  <si>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</si>
  <si>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</si>
  <si>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</si>
  <si>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</si>
  <si>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</si>
  <si>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</si>
  <si>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</si>
  <si>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</si>
  <si>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</si>
  <si>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</si>
  <si>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</si>
  <si>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</si>
  <si>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</si>
  <si>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</si>
  <si>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</si>
  <si>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</si>
  <si>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</si>
  <si>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</si>
  <si>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</si>
  <si>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</si>
  <si>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</si>
  <si>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</si>
  <si>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</si>
  <si>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</si>
  <si>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</si>
  <si>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</si>
  <si>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</si>
  <si>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</si>
  <si>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</si>
  <si>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</si>
  <si>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</si>
  <si>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</si>
  <si>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</si>
  <si>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</si>
  <si>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</si>
  <si>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</si>
  <si>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</si>
  <si>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</si>
  <si>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</si>
  <si>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</si>
  <si>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</si>
  <si>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</si>
  <si>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</si>
  <si>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</si>
  <si>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</si>
  <si>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</si>
  <si>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</si>
  <si>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</si>
  <si>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</si>
  <si>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</si>
  <si>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</si>
  <si>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</si>
  <si>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</si>
  <si>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</si>
  <si>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</si>
  <si>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</si>
  <si>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</si>
  <si>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</si>
  <si>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</si>
  <si>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</si>
  <si>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</si>
  <si>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</si>
  <si>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</si>
  <si>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</si>
  <si>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</si>
  <si>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</si>
  <si>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</si>
  <si>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</si>
  <si>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</si>
  <si>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</si>
  <si>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</si>
  <si>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</si>
  <si>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</si>
  <si>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</si>
  <si>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</si>
  <si>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</si>
  <si>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</si>
  <si>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</si>
  <si>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</si>
  <si>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</si>
  <si>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</si>
  <si>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</si>
  <si>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</si>
  <si>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</si>
  <si>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</si>
  <si>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</si>
  <si>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</si>
  <si>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</si>
  <si>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</si>
  <si>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</si>
  <si>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</si>
  <si>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</si>
  <si>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</si>
  <si>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</si>
  <si>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</si>
  <si>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</si>
  <si>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</si>
  <si>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</si>
  <si>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</si>
  <si>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</si>
  <si>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</si>
  <si>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</si>
  <si>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</si>
  <si>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</si>
  <si>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</si>
  <si>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</si>
  <si>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</si>
  <si>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</si>
  <si>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</si>
  <si>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</si>
  <si>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</si>
  <si>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</si>
  <si>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</si>
  <si>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</si>
  <si>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</si>
  <si>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</si>
  <si>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</si>
  <si>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</si>
  <si>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</si>
  <si>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</si>
  <si>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</si>
  <si>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</si>
  <si>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</si>
  <si>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</si>
  <si>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</si>
  <si>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</si>
  <si>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</si>
  <si>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</si>
  <si>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</si>
  <si>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</si>
  <si>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</si>
  <si>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</si>
  <si>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</si>
  <si>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</si>
  <si>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</si>
  <si>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</si>
  <si>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</si>
  <si>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</si>
  <si>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</si>
  <si>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</si>
  <si>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</si>
  <si>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</si>
  <si>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</si>
  <si>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</si>
  <si>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</si>
  <si>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</si>
  <si>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</si>
  <si>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</si>
  <si>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</si>
  <si>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</si>
  <si>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</si>
  <si>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</si>
  <si>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</si>
  <si>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</si>
  <si>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</si>
  <si>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</si>
  <si>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</si>
  <si>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</si>
  <si>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</si>
  <si>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</si>
  <si>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</si>
  <si>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</si>
  <si>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</si>
  <si>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</si>
  <si>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</si>
  <si>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</si>
  <si>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</si>
  <si>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</si>
  <si>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</si>
  <si>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</si>
  <si>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</si>
  <si>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</si>
  <si>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</si>
  <si>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</si>
  <si>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</si>
  <si>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</si>
  <si>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</si>
  <si>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</si>
  <si>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</si>
  <si>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</si>
  <si>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</si>
  <si>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</si>
  <si>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</si>
  <si>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</si>
  <si>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</si>
  <si>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</si>
  <si>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</si>
  <si>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</si>
  <si>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</si>
  <si>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</si>
  <si>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</si>
  <si>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</si>
  <si>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</si>
  <si>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</si>
  <si>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</si>
  <si>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</si>
  <si>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</si>
  <si>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</si>
  <si>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</si>
  <si>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</si>
  <si>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</si>
  <si>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</si>
  <si>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</si>
  <si>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</si>
  <si>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</si>
  <si>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</si>
  <si>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</si>
  <si>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</si>
  <si>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</si>
  <si>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</si>
  <si>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</si>
  <si>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</si>
  <si>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</si>
  <si>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</si>
  <si>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</si>
  <si>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</si>
  <si>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</si>
  <si>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</si>
  <si>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</si>
  <si>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</si>
  <si>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</si>
  <si>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</si>
  <si>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</si>
  <si>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</si>
  <si>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</si>
  <si>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</si>
  <si>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</si>
  <si>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</si>
  <si>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</si>
  <si>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</si>
  <si>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</si>
  <si>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</si>
  <si>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</si>
  <si>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</si>
  <si>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</si>
  <si>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</si>
  <si>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</si>
  <si>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</si>
  <si>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</si>
  <si>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</si>
  <si>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</si>
  <si>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</si>
  <si>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</si>
  <si>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</si>
  <si>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</si>
  <si>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</si>
  <si>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</si>
  <si>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</si>
  <si>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</si>
  <si>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</si>
  <si>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</si>
  <si>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</si>
  <si>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</si>
  <si>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</si>
  <si>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</si>
  <si>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</si>
  <si>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</si>
  <si>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</si>
  <si>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</si>
  <si>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</si>
  <si>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</si>
  <si>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</si>
  <si>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</si>
  <si>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</si>
  <si>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</si>
  <si>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</si>
  <si>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</si>
  <si>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</si>
  <si>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</si>
  <si>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</si>
  <si>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</si>
  <si>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</si>
  <si>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</si>
  <si>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</si>
  <si>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</si>
  <si>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</si>
  <si>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</si>
  <si>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</si>
  <si>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</si>
  <si>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</si>
  <si>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</si>
  <si>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</si>
  <si>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</si>
  <si>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</si>
  <si>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</si>
  <si>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</si>
  <si>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</si>
  <si>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</si>
  <si>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</si>
  <si>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</si>
  <si>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</si>
  <si>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</si>
  <si>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</si>
  <si>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</si>
  <si>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</si>
  <si>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</si>
  <si>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</si>
  <si>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</si>
  <si>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</si>
  <si>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</si>
  <si>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</si>
  <si>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</si>
  <si>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</si>
  <si>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</si>
  <si>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</si>
  <si>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</si>
  <si>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</si>
  <si>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</si>
  <si>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</si>
  <si>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</si>
  <si>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</si>
  <si>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</si>
  <si>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</si>
  <si>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</si>
  <si>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</si>
  <si>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</si>
  <si>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</si>
  <si>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</si>
  <si>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</si>
  <si>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</si>
  <si>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</si>
  <si>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</si>
  <si>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</si>
  <si>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</si>
  <si>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</si>
  <si>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</si>
  <si>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</si>
  <si>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</si>
  <si>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</si>
  <si>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</si>
  <si>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</si>
  <si>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</si>
  <si>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</si>
  <si>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</si>
  <si>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</si>
  <si>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</si>
  <si>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</si>
  <si>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</si>
  <si>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</si>
  <si>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</si>
  <si>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</si>
  <si>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</si>
  <si>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</si>
  <si>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</si>
  <si>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</si>
  <si>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</si>
  <si>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</si>
  <si>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</si>
  <si>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</si>
  <si>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</si>
  <si>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</si>
  <si>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</si>
  <si>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</si>
  <si>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</si>
  <si>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</si>
  <si>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</si>
  <si>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</si>
  <si>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</si>
  <si>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</si>
  <si>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</si>
  <si>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</si>
  <si>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</si>
  <si>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</si>
  <si>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</si>
  <si>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</si>
  <si>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</si>
  <si>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</si>
  <si>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</si>
  <si>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</si>
  <si>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</si>
  <si>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</si>
  <si>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</si>
  <si>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</si>
  <si>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</si>
  <si>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</si>
  <si>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</si>
  <si>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</si>
  <si>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</si>
  <si>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</si>
  <si>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</si>
  <si>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</si>
  <si>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</si>
  <si>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</si>
  <si>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</si>
  <si>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</si>
  <si>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</si>
  <si>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</si>
  <si>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</si>
  <si>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</si>
  <si>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</si>
  <si>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</si>
  <si>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</si>
  <si>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</si>
  <si>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</si>
  <si>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</si>
  <si>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</si>
  <si>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</si>
  <si>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</si>
  <si>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</si>
  <si>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</si>
  <si>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</si>
  <si>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</si>
  <si>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</si>
  <si>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</si>
  <si>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</si>
  <si>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</si>
  <si>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</si>
  <si>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</si>
  <si>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</si>
  <si>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</si>
  <si>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</si>
  <si>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</si>
  <si>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</si>
  <si>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</si>
  <si>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</si>
  <si>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</si>
  <si>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</si>
  <si>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</si>
  <si>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</si>
  <si>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</si>
  <si>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</si>
  <si>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</si>
  <si>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</si>
  <si>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</si>
  <si>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</si>
  <si>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</si>
  <si>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</si>
  <si>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</si>
  <si>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</si>
  <si>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</si>
  <si>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</si>
  <si>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</si>
  <si>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</si>
  <si>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</si>
  <si>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</si>
  <si>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</si>
  <si>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</si>
  <si>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</si>
  <si>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</si>
  <si>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</si>
  <si>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</si>
  <si>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</si>
  <si>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</si>
  <si>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</si>
  <si>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</si>
  <si>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</si>
  <si>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</si>
  <si>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</si>
  <si>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</si>
  <si>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</si>
  <si>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</si>
  <si>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</si>
  <si>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</si>
  <si>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</si>
  <si>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</si>
  <si>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</si>
  <si>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</si>
  <si>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</si>
  <si>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</si>
  <si>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</si>
  <si>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</si>
  <si>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</si>
  <si>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</si>
  <si>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</si>
  <si>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</si>
  <si>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</si>
  <si>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</si>
  <si>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</si>
  <si>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</si>
  <si>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</si>
  <si>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</si>
  <si>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</si>
  <si>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</si>
  <si>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</si>
  <si>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</si>
  <si>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</si>
  <si>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</si>
  <si>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</si>
  <si>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</si>
  <si>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</si>
  <si>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</si>
  <si>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</si>
  <si>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</si>
  <si>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</si>
  <si>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</si>
  <si>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</si>
  <si>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</si>
  <si>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</si>
  <si>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</si>
  <si>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</si>
  <si>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</si>
  <si>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</si>
  <si>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</si>
  <si>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</si>
  <si>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</si>
  <si>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</si>
  <si>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</si>
  <si>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</si>
  <si>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</si>
  <si>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</si>
  <si>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</si>
  <si>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</si>
  <si>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</si>
  <si>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</si>
  <si>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</si>
  <si>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</si>
  <si>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</si>
  <si>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</si>
  <si>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</si>
  <si>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</si>
  <si>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</si>
  <si>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</si>
  <si>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</si>
  <si>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</si>
  <si>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</si>
  <si>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</si>
  <si>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</si>
  <si>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</si>
  <si>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</si>
  <si>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</si>
  <si>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</si>
  <si>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</si>
  <si>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</si>
  <si>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</si>
  <si>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</si>
  <si>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</si>
  <si>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</si>
  <si>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</si>
  <si>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</si>
  <si>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</si>
  <si>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</si>
  <si>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</si>
  <si>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</si>
  <si>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</si>
  <si>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</si>
  <si>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</si>
  <si>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</si>
  <si>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</si>
  <si>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</si>
  <si>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</si>
  <si>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</si>
  <si>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</si>
  <si>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</si>
  <si>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</si>
  <si>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</si>
  <si>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</si>
  <si>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</si>
  <si>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</si>
  <si>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</si>
  <si>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</si>
  <si>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</si>
  <si>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</si>
  <si>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</si>
  <si>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</si>
  <si>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</si>
  <si>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</si>
  <si>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</si>
  <si>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</si>
  <si>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</si>
  <si>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</si>
  <si>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</si>
  <si>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</si>
  <si>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</si>
  <si>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</si>
  <si>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</si>
  <si>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</si>
  <si>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</si>
  <si>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</si>
  <si>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</si>
  <si>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</si>
  <si>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</si>
  <si>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</si>
  <si>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</si>
  <si>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</si>
  <si>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</si>
  <si>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</si>
  <si>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</si>
  <si>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</si>
  <si>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</si>
  <si>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</si>
  <si>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</si>
  <si>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</si>
  <si>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</si>
  <si>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</si>
  <si>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</si>
  <si>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</si>
  <si>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</si>
  <si>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</si>
  <si>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</si>
  <si>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</si>
  <si>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</si>
  <si>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</si>
  <si>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</si>
  <si>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</si>
  <si>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</si>
  <si>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</si>
  <si>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</si>
  <si>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</si>
  <si>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</si>
  <si>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</si>
  <si>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</si>
  <si>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</si>
  <si>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</si>
  <si>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</si>
  <si>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</si>
  <si>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</si>
  <si>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</si>
  <si>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</si>
  <si>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</si>
  <si>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</si>
  <si>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</si>
  <si>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</si>
  <si>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</si>
  <si>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</si>
  <si>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</si>
  <si>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</si>
  <si>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</si>
  <si>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</si>
  <si>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</si>
  <si>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</si>
  <si>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</si>
  <si>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</si>
  <si>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</si>
  <si>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</si>
  <si>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</si>
  <si>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</si>
  <si>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</si>
  <si>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</si>
  <si>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</si>
  <si>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</si>
  <si>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</si>
  <si>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</si>
  <si>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</si>
  <si>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</si>
  <si>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</si>
  <si>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</si>
  <si>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</si>
  <si>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</si>
  <si>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</si>
  <si>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</si>
  <si>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</si>
  <si>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</si>
  <si>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</si>
  <si>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</si>
  <si>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</si>
  <si>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</si>
  <si>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</si>
  <si>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</si>
  <si>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</si>
  <si>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</si>
  <si>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</si>
  <si>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</si>
  <si>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</si>
  <si>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</si>
  <si>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</si>
  <si>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</si>
  <si>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</si>
  <si>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</si>
  <si>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</si>
  <si>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</si>
  <si>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</si>
  <si>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</si>
  <si>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</si>
  <si>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</si>
  <si>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</si>
  <si>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</si>
  <si>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</si>
  <si>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</si>
  <si>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</si>
  <si>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</si>
  <si>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</si>
  <si>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</si>
  <si>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</si>
  <si>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</si>
  <si>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</si>
  <si>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</si>
  <si>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</si>
  <si>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</si>
  <si>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</si>
  <si>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</si>
  <si>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</si>
  <si>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</si>
  <si>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</si>
  <si>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</si>
  <si>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</si>
  <si>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</si>
  <si>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</si>
  <si>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</si>
  <si>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</si>
  <si>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</si>
  <si>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</si>
  <si>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</si>
  <si>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</si>
  <si>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</si>
  <si>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</si>
  <si>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</si>
  <si>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</si>
  <si>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</si>
  <si>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</si>
  <si>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</si>
  <si>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</si>
  <si>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</si>
  <si>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</si>
  <si>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</si>
  <si>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</si>
  <si>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</si>
  <si>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</si>
  <si>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</si>
  <si>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</si>
  <si>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</si>
  <si>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</si>
  <si>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</si>
  <si>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</si>
  <si>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</si>
  <si>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</si>
  <si>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</si>
  <si>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</si>
  <si>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</si>
  <si>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</si>
  <si>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</si>
  <si>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</si>
  <si>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</si>
  <si>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</si>
  <si>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</si>
  <si>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</si>
  <si>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</si>
  <si>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</si>
  <si>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</si>
  <si>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</si>
  <si>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</si>
  <si>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</si>
  <si>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</si>
  <si>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</si>
  <si>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</si>
  <si>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</si>
  <si>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</si>
  <si>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</si>
  <si>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</si>
  <si>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</si>
  <si>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</si>
  <si>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</si>
  <si>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</si>
  <si>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</si>
  <si>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</si>
  <si>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</si>
  <si>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</si>
  <si>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</si>
  <si>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</si>
  <si>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</si>
  <si>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</si>
  <si>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</si>
  <si>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</si>
  <si>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</si>
  <si>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</si>
  <si>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</si>
  <si>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</si>
  <si>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</si>
  <si>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</si>
  <si>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</si>
  <si>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</si>
  <si>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</si>
  <si>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</si>
  <si>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</si>
  <si>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</si>
  <si>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</si>
  <si>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</si>
  <si>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</si>
  <si>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</si>
  <si>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</si>
  <si>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</si>
  <si>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</si>
  <si>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</si>
  <si>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</si>
  <si>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</si>
  <si>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</si>
  <si>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</si>
  <si>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</si>
  <si>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</si>
  <si>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</si>
  <si>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</si>
  <si>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</si>
  <si>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</si>
  <si>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</si>
  <si>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</si>
  <si>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</si>
  <si>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</si>
  <si>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</si>
  <si>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</si>
  <si>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</si>
  <si>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</si>
  <si>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</si>
  <si>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</si>
  <si>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</si>
  <si>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</si>
  <si>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</si>
  <si>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</si>
  <si>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</si>
  <si>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</si>
  <si>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</si>
  <si>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</si>
  <si>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</si>
  <si>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</si>
  <si>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</si>
  <si>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</si>
  <si>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</si>
  <si>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</si>
  <si>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</si>
  <si>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</si>
  <si>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</si>
  <si>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</si>
  <si>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</si>
  <si>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</si>
  <si>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</si>
  <si>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</si>
  <si>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</si>
  <si>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</si>
  <si>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</si>
  <si>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</si>
  <si>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</si>
  <si>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</si>
  <si>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</si>
  <si>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</si>
  <si>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</si>
  <si>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</si>
  <si>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</si>
  <si>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</si>
  <si>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</si>
  <si>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</si>
  <si>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</si>
  <si>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</si>
  <si>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</si>
  <si>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</si>
  <si>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</si>
  <si>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</si>
  <si>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</si>
  <si>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</si>
  <si>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</si>
  <si>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</si>
  <si>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</si>
  <si>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</si>
  <si>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</si>
  <si>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</si>
  <si>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</si>
  <si>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</si>
  <si>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</si>
  <si>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</si>
  <si>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</si>
  <si>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</si>
  <si>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</si>
  <si>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</si>
  <si>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</si>
  <si>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</si>
  <si>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</si>
  <si>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</si>
  <si>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</si>
  <si>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</si>
  <si>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</si>
  <si>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</si>
  <si>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</si>
  <si>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</si>
  <si>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</si>
  <si>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</si>
  <si>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</si>
  <si>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</si>
  <si>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</si>
  <si>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</si>
  <si>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</si>
  <si>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</si>
  <si>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</si>
  <si>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</si>
  <si>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</si>
  <si>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</si>
  <si>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</si>
  <si>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</si>
  <si>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</si>
  <si>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</si>
  <si>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</si>
  <si>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</si>
  <si>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</si>
  <si>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</si>
  <si>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</si>
  <si>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</si>
  <si>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</si>
  <si>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</si>
  <si>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</si>
  <si>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</si>
  <si>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</si>
  <si>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</si>
  <si>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</si>
  <si>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</si>
  <si>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</si>
  <si>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</si>
  <si>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</si>
  <si>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</si>
  <si>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</si>
  <si>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</si>
  <si>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</si>
  <si>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</si>
  <si>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</si>
  <si>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</si>
  <si>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</si>
  <si>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</si>
  <si>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</si>
  <si>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</si>
  <si>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</si>
  <si>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</si>
  <si>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</si>
  <si>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</si>
  <si>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</si>
  <si>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</si>
  <si>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</si>
  <si>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</si>
  <si>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</si>
  <si>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</si>
  <si>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</si>
  <si>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</si>
  <si>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</si>
  <si>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</si>
  <si>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</si>
  <si>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</si>
  <si>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</si>
  <si>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</si>
  <si>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</si>
  <si>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</si>
  <si>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</si>
  <si>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</si>
  <si>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</si>
  <si>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</si>
  <si>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</si>
  <si>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</si>
  <si>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</si>
  <si>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</si>
  <si>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</si>
  <si>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</si>
  <si>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</si>
  <si>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</si>
  <si>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</si>
  <si>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</si>
  <si>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</si>
  <si>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</si>
  <si>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</si>
  <si>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</si>
  <si>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</si>
  <si>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</si>
  <si>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</si>
  <si>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</si>
  <si>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</si>
  <si>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</si>
  <si>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</si>
  <si>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</si>
  <si>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</si>
  <si>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</si>
  <si>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</si>
  <si>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</si>
  <si>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</si>
  <si>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</si>
  <si>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</si>
  <si>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</si>
  <si>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</si>
  <si>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</si>
  <si>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</si>
  <si>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</si>
  <si>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</si>
  <si>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</si>
  <si>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</si>
  <si>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</si>
  <si>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</si>
  <si>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</si>
  <si>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</si>
  <si>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</si>
  <si>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</si>
  <si>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</si>
  <si>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</si>
  <si>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</si>
  <si>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</si>
  <si>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</si>
  <si>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</si>
  <si>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</si>
  <si>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</si>
  <si>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</si>
  <si>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</si>
  <si>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</si>
  <si>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</si>
  <si>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</si>
  <si>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</si>
  <si>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</si>
  <si>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</si>
  <si>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</si>
  <si>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</si>
  <si>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</si>
  <si>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</si>
  <si>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</si>
  <si>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</si>
  <si>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</si>
  <si>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</si>
  <si>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</si>
  <si>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</si>
  <si>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</si>
  <si>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</si>
  <si>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</si>
  <si>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</si>
  <si>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</si>
  <si>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</si>
  <si>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</si>
  <si>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</si>
  <si>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</si>
  <si>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</si>
  <si>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</si>
  <si>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</si>
  <si>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</si>
  <si>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</si>
  <si>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</si>
  <si>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</si>
  <si>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</si>
  <si>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</si>
  <si>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</si>
  <si>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</si>
  <si>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</si>
  <si>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</si>
  <si>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</si>
  <si>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</si>
  <si>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</si>
  <si>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</si>
  <si>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</si>
  <si>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</si>
  <si>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</si>
  <si>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</si>
  <si>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</si>
  <si>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</si>
  <si>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</si>
  <si>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</si>
  <si>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</si>
  <si>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</si>
  <si>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</si>
  <si>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</si>
  <si>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</si>
  <si>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</si>
  <si>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</si>
  <si>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</si>
  <si>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</si>
  <si>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</si>
  <si>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</si>
  <si>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</si>
  <si>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</si>
  <si>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</si>
  <si>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</si>
  <si>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</si>
  <si>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</si>
  <si>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</si>
  <si>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</si>
  <si>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</si>
  <si>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</si>
  <si>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</si>
  <si>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</si>
  <si>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</si>
  <si>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</si>
  <si>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</si>
  <si>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</si>
  <si>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</si>
  <si>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</si>
  <si>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</si>
  <si>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</si>
  <si>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</si>
  <si>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</si>
  <si>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</si>
  <si>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</si>
  <si>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</si>
  <si>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</si>
  <si>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</si>
  <si>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</si>
  <si>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</si>
  <si>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</si>
  <si>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</si>
  <si>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</si>
  <si>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</si>
  <si>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</si>
  <si>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</si>
  <si>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</si>
  <si>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</si>
  <si>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</si>
  <si>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</si>
  <si>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</si>
  <si>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</si>
  <si>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</si>
  <si>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</si>
  <si>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</si>
  <si>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</si>
  <si>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</si>
  <si>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</si>
  <si>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</si>
  <si>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</si>
  <si>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</si>
  <si>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</si>
  <si>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</si>
  <si>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</si>
  <si>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</si>
  <si>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</si>
  <si>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</si>
  <si>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</si>
  <si>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</si>
  <si>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</si>
  <si>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</si>
  <si>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</si>
  <si>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</si>
  <si>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</si>
  <si>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</si>
  <si>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</si>
  <si>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</si>
  <si>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</si>
  <si>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</si>
  <si>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</si>
  <si>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</si>
  <si>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</si>
  <si>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</si>
  <si>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</si>
  <si>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</si>
  <si>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</si>
  <si>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</si>
  <si>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</si>
  <si>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</si>
  <si>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</si>
  <si>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</si>
  <si>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</si>
  <si>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</si>
  <si>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</si>
  <si>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</si>
  <si>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</si>
  <si>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</si>
  <si>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</si>
  <si>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</si>
  <si>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</si>
  <si>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</si>
  <si>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</si>
  <si>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</si>
  <si>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</si>
  <si>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</si>
  <si>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</si>
  <si>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</si>
  <si>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</si>
  <si>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</si>
  <si>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</si>
  <si>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</si>
  <si>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</si>
  <si>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</si>
  <si>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</si>
  <si>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</si>
  <si>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</si>
  <si>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</si>
  <si>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</si>
  <si>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</si>
  <si>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</si>
  <si>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</si>
  <si>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</si>
  <si>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</si>
  <si>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</si>
  <si>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</si>
  <si>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</si>
  <si>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</si>
  <si>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</si>
  <si>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</si>
  <si>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</si>
  <si>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</si>
  <si>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</si>
  <si>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</si>
  <si>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</si>
  <si>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</si>
  <si>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</si>
  <si>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</si>
  <si>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</si>
  <si>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</si>
  <si>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</si>
  <si>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</si>
  <si>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</si>
  <si>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</si>
  <si>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</si>
  <si>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RIY0548</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</si>
  <si>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</si>
  <si>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</si>
  <si>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</si>
  <si>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</si>
  <si>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PCM-20251018-00000003 </t>
  </si>
  <si>
    <t xml:space="preserve">access night issue USF area </t>
  </si>
  <si>
    <t xml:space="preserve"> PCM-20251018-00000145 </t>
  </si>
  <si>
    <t>60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</si>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</sst>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9" totalsRowShown="0" headerRowDxfId="174" dataDxfId="173" headerRowBorderDxfId="171" tableBorderDxfId="172" totalsRowBorderDxfId="170">
  <autoFilter ref="A1:L11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9"/>
  <sheetViews>
    <sheetView workbookViewId="0">
      <selection activeCell="F10" sqref="F10"/>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285.1667991898139</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4.6714866898109904</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45948.11522511574</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45948.11522511574</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45948.11522511574</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45948.11522511574</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45948.11522511574</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45948.11522511574</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45948.11522511574</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45948.11522511574</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43"/>
      <c r="E12" s="140"/>
      <c r="F12" s="141"/>
      <c r="G12" s="142">
        <f ca="1">IFERROR(NOW()-F12,"")</f>
        <v>45948.11522511574</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45948.11522511574</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45948.11522511574</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45948.11522511574</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45948.11522511574</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45948.11522511574</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45948.11522511574</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45948.11522511574</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45948.11522511574</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45948.11522511574</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45948.11522511574</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45948.11522511574</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45948.11522511574</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45948.11522511574</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45948.11522511574</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45948.11522511574</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45948.11522511574</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45948.11522511574</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45948.11522511574</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45948.11522511574</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45948.11522511574</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45948.11522511574</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45948.11522511574</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45948.11522511574</v>
      </c>
      <c r="H35" s="141"/>
      <c r="I35" s="139" t="str">
        <f>IFERROR(VLOOKUP(D35,DB!A:F,6,0),"")</f>
        <v/>
      </c>
      <c r="J35" s="139" t="str">
        <f>IFERROR(VLOOKUP(D35,DB!A:G,7,0),"")</f>
        <v/>
      </c>
      <c r="K35" s="143"/>
      <c r="L35" s="144" t="str">
        <f>IFERROR(VLOOKUP(D35,DB!A:I,9,0),"")</f>
        <v/>
      </c>
    </row>
    <row r="36" spans="1:13" ht="15" customHeight="1">
      <c r="A36" s="138"/>
      <c r="B36" s="139" t="str">
        <f>IFERROR(VLOOKUP(D36,DB!A:K,11,0),"")</f>
        <v/>
      </c>
      <c r="C36" s="139"/>
      <c r="D36" s="139"/>
      <c r="E36" s="140"/>
      <c r="F36" s="141"/>
      <c r="G36" s="142">
        <f ca="1">IFERROR(NOW()-F36,"")</f>
        <v>45948.11522511574</v>
      </c>
      <c r="H36" s="141"/>
      <c r="I36" s="139" t="str">
        <f>IFERROR(VLOOKUP(D36,DB!A:F,6,0),"")</f>
        <v/>
      </c>
      <c r="J36" s="139" t="str">
        <f>IFERROR(VLOOKUP(D36,DB!A:G,7,0),"")</f>
        <v/>
      </c>
      <c r="K36" s="143"/>
      <c r="L36" s="144" t="str">
        <f>IFERROR(VLOOKUP(D36,DB!A:I,9,0),"")</f>
        <v/>
      </c>
    </row>
    <row r="37" spans="1:13" ht="15" customHeight="1">
      <c r="A37" s="138"/>
      <c r="B37" s="139" t="str">
        <f>IFERROR(VLOOKUP(D37,DB!A:K,11,0),"")</f>
        <v/>
      </c>
      <c r="C37" s="139"/>
      <c r="D37" s="139"/>
      <c r="E37" s="140"/>
      <c r="F37" s="141"/>
      <c r="G37" s="142">
        <f ca="1">IFERROR(NOW()-F37,"")</f>
        <v>45948.11522511574</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45948.11522511574</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45948.11522511574</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45948.11522511574</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45948.11522511574</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45948.11522511574</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45948.11522511574</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45948.11522511574</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45948.11522511574</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45948.11522511574</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45948.11522511574</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45948.11522511574</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45948.11522511574</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45948.11522511574</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45948.11522511574</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45948.11522511574</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45948.11522511574</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45948.11522511574</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45948.11522511574</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45948.11522511574</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45948.11522511574</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45948.11522511574</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45948.11522511574</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45948.11522511574</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45948.11522511574</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45948.11522511574</v>
      </c>
      <c r="H62" s="141"/>
      <c r="I62" s="139" t="str">
        <f>IFERROR(VLOOKUP(D62,DB!A:F,6,0),"")</f>
        <v/>
      </c>
      <c r="J62" s="139" t="str">
        <f>IFERROR(VLOOKUP(D62,DB!A:G,7,0),"")</f>
        <v/>
      </c>
      <c r="K62" s="143"/>
      <c r="L62" s="144" t="str">
        <f>IFERROR(VLOOKUP(D62,DB!A:I,9,0),"")</f>
        <v/>
      </c>
    </row>
    <row r="63" spans="1:12" ht="15" customHeight="1">
      <c r="A63" s="160"/>
      <c r="B63" s="161" t="str">
        <f>IFERROR(VLOOKUP(D63,DB!A:K,11,0),"")</f>
        <v/>
      </c>
      <c r="C63" s="161"/>
      <c r="D63" s="161"/>
      <c r="E63" s="162"/>
      <c r="F63" s="163"/>
      <c r="G63" s="164">
        <f ca="1">IFERROR(NOW()-F63,"")</f>
        <v>45948.11522511574</v>
      </c>
      <c r="H63" s="163"/>
      <c r="I63" s="161" t="str">
        <f>IFERROR(VLOOKUP(D63,DB!A:F,6,0),"")</f>
        <v/>
      </c>
      <c r="J63" s="161" t="str">
        <f>IFERROR(VLOOKUP(D63,DB!A:G,7,0),"")</f>
        <v/>
      </c>
      <c r="K63" s="165"/>
      <c r="L63" s="166" t="str">
        <f>IFERROR(VLOOKUP(D63,DB!A:I,9,0),"")</f>
        <v/>
      </c>
    </row>
    <row r="64" spans="1:12" ht="15" customHeight="1">
      <c r="A64" s="138"/>
      <c r="B64" s="139" t="str">
        <f>IFERROR(VLOOKUP(D64,DB!A:K,11,0),"")</f>
        <v/>
      </c>
      <c r="C64" s="139"/>
      <c r="D64" s="139"/>
      <c r="E64" s="140"/>
      <c r="F64" s="141"/>
      <c r="G64" s="142">
        <f ca="1">IFERROR(NOW()-F64,"")</f>
        <v>45948.11522511574</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45948.11522511574</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45948.11522511574</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45948.11522511574</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45948.11522511574</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45948.11522511574</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45948.11522511574</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45948.11522511574</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45948.11522511574</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45948.11522511574</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45948.11522511574</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45948.11522511574</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45948.11522511574</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45948.11522511574</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45948.11522511574</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45948.11522511574</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45948.11522511574</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45948.11522511574</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45948.11522511574</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45948.11522511574</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45948.11522511574</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45948.11522511574</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45948.11522511574</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45948.11522511574</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45948.11522511574</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45948.11522511574</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45948.11522511574</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45948.11522511574</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45948.11522511574</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45948.11522511574</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45948.11522511574</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45948.11522511574</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45948.11522511574</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45948.11522511574</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45948.11522511574</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45948.11522511574</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45948.11522511574</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45948.11522511574</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45948.11522511574</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45948.11522511574</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45948.11522511574</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45948.11522511574</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45948.11522511574</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45948.11522511574</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45948.11522511574</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45948.11522511574</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45948.11522511574</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45948.11522511574</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45948.11522511574</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45948.11522511574</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45948.11522511574</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45948.11522511574</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45948.11522511574</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45948.11522511574</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45948.11522511574</v>
      </c>
      <c r="H118" s="141"/>
      <c r="I118" s="139" t="str">
        <f>IFERROR(VLOOKUP(D118,DB!A:F,6,0),"")</f>
        <v/>
      </c>
      <c r="J118" s="139" t="str">
        <f>IFERROR(VLOOKUP(D118,DB!A:G,7,0),"")</f>
        <v/>
      </c>
      <c r="K118" s="143"/>
      <c r="L118" s="144" t="str">
        <f>IFERROR(VLOOKUP(D118,DB!A:I,9,0),"")</f>
        <v/>
      </c>
    </row>
    <row r="119" spans="1:12" ht="15" customHeight="1">
      <c r="A119" s="160"/>
      <c r="B119" s="161" t="str">
        <f>IFERROR(VLOOKUP(D119,DB!A:K,11,0),"")</f>
        <v/>
      </c>
      <c r="C119" s="161"/>
      <c r="D119" s="161"/>
      <c r="E119" s="162"/>
      <c r="F119" s="163"/>
      <c r="G119" s="164">
        <f ca="1">IFERROR(NOW()-F119,"")</f>
        <v>45948.11522511574</v>
      </c>
      <c r="H119" s="163"/>
      <c r="I119" s="161" t="str">
        <f>IFERROR(VLOOKUP(D119,DB!A:F,6,0),"")</f>
        <v/>
      </c>
      <c r="J119" s="161" t="str">
        <f>IFERROR(VLOOKUP(D119,DB!A:G,7,0),"")</f>
        <v/>
      </c>
      <c r="K119" s="165"/>
      <c r="L119" s="166" t="str">
        <f>IFERROR(VLOOKUP(D119,DB!A:I,9,0),"")</f>
        <v/>
      </c>
    </row>
  </sheetData>
  <customSheetViews>
    <customSheetView guid="{F6042A99-DD27-4453-835D-0834D95730CC}" filter="1" showAutoFilter="1">
      <pageMargins left="0" right="0" top="0" bottom="0" header="0" footer="0"/>
      <autoFilter ref="B1:M1" xr:uid="{E81C4AAE-F59C-49EC-B470-0CDC23D9B67C}"/>
    </customSheetView>
  </customSheetViews>
  <dataValidations count="2">
    <dataValidation allowBlank="1" showInputMessage="1" showErrorMessage="1" sqref="E1" xr:uid="{5DBA255D-CDD9-49FB-AD3C-AF70AB4EE696}"/>
    <dataValidation type="list" allowBlank="1" showInputMessage="1" showErrorMessage="1" sqref="E2:E11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141.38814178240864</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123.11538715277857</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3.6194496527750744</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4</v>
      </c>
      <c r="D6" s="117" t="s">
        <v>18755</v>
      </c>
      <c r="E6" s="117" t="s">
        <v>38964</v>
      </c>
      <c r="F6" s="118">
        <v>45947.78402777778</v>
      </c>
      <c r="G6" s="119">
        <f ca="1">IFERROR(NOW()-F6,"-")</f>
        <v>0.33119733796047512</v>
      </c>
      <c r="H6" s="118">
        <v>45947.775729166664</v>
      </c>
      <c r="I6" s="18" t="str">
        <f>IFERROR(VLOOKUP(D6,DB!A:F,6,0),"")</f>
        <v>SCECO</v>
      </c>
      <c r="J6" s="18" t="str">
        <f>IFERROR(VLOOKUP(D6,DB!A:G,7,0),"")</f>
        <v>Dead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t="s">
        <v>39056</v>
      </c>
      <c r="E7" s="117"/>
      <c r="F7" s="118"/>
      <c r="G7" s="119">
        <f ca="1">IFERROR(NOW()-F7,"-")</f>
        <v>45948.11522511574</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t="s">
        <v>39056</v>
      </c>
      <c r="E8" s="117"/>
      <c r="F8" s="118"/>
      <c r="G8" s="119">
        <f ca="1">IFERROR(NOW()-F8,"-")</f>
        <v>45948.11522511574</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45948.11522511574</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45948.11522511574</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45948.11522511574</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45948.11522511574</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45948.11522511574</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45948.11522511574</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45948.11522511574</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45948.11522511574</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45948.11522511574</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45948.11522511574</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45948.11522511574</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45948.11522511574</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45948.11522511574</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45948.11522511574</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45948.11522511574</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45948.11522511574</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45948.11522511574</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45948.11522511574</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45948.11522511574</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45948.11522511574</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45948.11522511574</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45948.11522511574</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45948.11522511574</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45948.11522511574</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45948.11522511574</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45948.11522511574</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45948.11522511574</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45948.11522511574</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45948.11522511574</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45948.11522511574</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45948.11522511574</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45948.11522511574</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45948.11522511574</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45948.11522511574</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45948.11522511574</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45948.11522511574</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45948.11522511574</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45948.11522511574</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45948.11522511574</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45948.11522511574</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45948.11522511574</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45948.11522511574</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45948.11522511574</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45948.11522511574</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45948.11522511574</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45948.11522511574</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45948.11522511574</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45948.11522511574</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45948.11522511574</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45948.11522511574</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45948.11522511574</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45948.11522511574</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45948.11522511574</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45948.11522511574</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45948.11522511574</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45948.11522511574</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45948.11522511574</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45948.11522511574</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45948.11522511574</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45948.11522511574</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45948.11522511574</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45948.11522511574</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45948.11522511574</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45948.11522511574</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45948.11522511574</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45948.11522511574</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45948.11522511574</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45948.11522511574</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45948.11522511574</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45948.11522511574</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45948.11522511574</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45948.11522511574</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45948.11522511574</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45948.11522511574</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45948.11522511574</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45948.11522511574</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45948.11522511574</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45948.11522511574</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45948.11522511574</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45948.11522511574</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45948.11522511574</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45948.11522511574</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45948.11522511574</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45948.11522511574</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45948.11522511574</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45948.11522511574</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45948.11522511574</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45948.11522511574</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45948.11522511574</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45948.11522511574</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45948.11522511574</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45948.11522511574</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45948.11522511574</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45948.11522511574</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45948.11522511574</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45948.11522511574</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45948.11522511574</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45948.11522511574</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45948.11522511574</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D6" sqref="D6"/>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1" ca="1" si="0">IFERROR(NOW()-F2,"-")</f>
        <v>45948.11522511574</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45948.11522511574</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45948.11522511574</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45948.11522511574</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45948.11522511574</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45948.11522511574</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45948.11522511574</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45948.11522511574</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45948.11522511574</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45948.11522511574</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45948.11522511574</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45948.11522511574</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45948.11522511574</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45948.11522511574</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45948.11522511574</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45948.11522511574</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45948.11522511574</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45948.11522511574</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45948.11522511574</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45948.11522511574</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45948.11522511574</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45948.11522511574</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45948.11522511574</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45948.11522511574</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45948.11522511574</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45948.11522511574</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45948.11522511574</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45948.11522511574</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45948.11522511574</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45948.11522511574</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45948.11522511574</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45948.11522511574</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45948.11522511574</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45948.11522511574</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45948.11522511574</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45948.11522511574</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45948.11522511574</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45948.11522511574</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45948.11522511574</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45948.11522511574</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45948.11522511574</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45948.11522511574</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45948.11522511574</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45948.11522511574</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45948.11522511574</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45948.11522511574</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45948.11522511574</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45948.11522511574</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45948.11522511574</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45948.11522511574</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45948.11522511574</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45948.11522511574</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45948.11522511574</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45948.11522511574</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45948.11522511574</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45948.11522511574</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45948.11522511574</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45948.11522511574</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45948.11522511574</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45948.11522511574</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45948.11522511574</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45948.11522511574</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45948.11522511574</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45948.11522511574</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45948.11522511574</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45948.11522511574</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45948.11522511574</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45948.11522511574</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45948.11522511574</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45948.11522511574</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45948.11522511574</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45948.11522511574</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45948.11522511574</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45948.11522511574</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45948.11522511574</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45948.11522511574</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45948.11522511574</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45948.11522511574</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45948.11522511574</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45948.11522511574</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45948.11522511574</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45948.11522511574</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45948.11522511574</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45948.11522511574</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45948.11522511574</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45948.11522511574</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45948.11522511574</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45948.11522511574</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45948.11522511574</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45948.11522511574</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45948.11522511574</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45948.11522511574</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45948.11522511574</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45948.11522511574</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45948.11522511574</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45948.11522511574</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45948.11522511574</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45948.11522511574</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45948.11522511574</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45948.11522511574</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45948.11522511574</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45948.11522511574</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45948.11522511574</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45948.11522511574</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45948.11522511574</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45948.11522511574</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45948.11522511574</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45948.11522511574</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45948.11522511574</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45948.11522511574</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45948.11522511574</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45948.11522511574</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45948.11522511574</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45948.11522511574</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45948.11522511574</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45948.11522511574</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45948.11522511574</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45948.11522511574</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45948.11522511574</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45948.11522511574</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45948.11522511574</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45948.11522511574</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45948.11522511574</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45948.11522511574</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45948.11522511574</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45948.11522511574</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45948.11522511574</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45948.11522511574</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45948.11522511574</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45948.11522511574</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45948.11522511574</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45948.11522511574</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45948.11522511574</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45948.11522511574</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45948.11522511574</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45948.11522511574</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45948.11522511574</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45948.11522511574</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45948.11522511574</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45948.11522511574</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45948.11522511574</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45948.11522511574</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45948.11522511574</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45948.11522511574</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45948.11522511574</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45948.11522511574</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45948.11522511574</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45948.11522511574</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45948.11522511574</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45948.11522511574</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45948.11522511574</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45948.11522511574</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45948.11522511574</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45948.11522511574</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45948.11522511574</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45948.11522511574</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45948.11522511574</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45948.11522511574</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45948.11522511574</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45948.11522511574</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45948.11522511574</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45948.11522511574</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45948.11522511574</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45948.11522511574</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45948.11522511574</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45948.11522511574</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45948.11522511574</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45948.11522511574</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45948.11522511574</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45948.11522511574</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45948.11522511574</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45948.11522511574</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45948.11522511574</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45948.11522511574</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45948.11522511574</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45948.11522511574</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45948.11522511574</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45948.11522511574</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45948.11522511574</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45948.11522511574</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45948.11522511574</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45948.11522511574</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45948.11522511574</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45948.11522511574</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45948.11522511574</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45948.11522511574</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45948.11522511574</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45948.11522511574</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45948.11522511574</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45948.11522511574</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45948.11522511574</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45948.11522511574</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45948.11522511574</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45948.11522511574</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45948.11522511574</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45948.11522511574</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45948.11522511574</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45948.11522511574</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45948.11522511574</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45948.11522511574</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45948.11522511574</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45948.11522511574</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45948.11522511574</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45948.11522511574</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45948.11522511574</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45948.11522511574</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45948.11522511574</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45948.11522511574</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45948.11522511574</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45948.11522511574</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45948.11522511574</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45948.11522511574</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45948.11522511574</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45948.11522511574</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45948.11522511574</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45948.11522511574</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45948.11522511574</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45948.11522511574</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45948.11522511574</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45948.11522511574</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45948.11522511574</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45948.11522511574</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45948.11522511574</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45948.11522511574</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45948.11522511574</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45948.11522511574</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45948.11522511574</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45948.11522511574</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45948.11522511574</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45948.11522511574</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45948.11522511574</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45948.11522511574</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45948.11522511574</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45948.11522511574</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45948.11522511574</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45948.11522511574</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45948.11522511574</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45948.11522511574</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45948.11522511574</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45948.11522511574</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45948.11522511574</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45948.11522511574</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45948.11522511574</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45948.11522511574</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45948.11522511574</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45948.11522511574</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45948.11522511574</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45948.11522511574</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45948.11522511574</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45948.11522511574</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45948.11522511574</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45948.11522511574</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45948.11522511574</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45948.11522511574</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45948.11522511574</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45948.11522511574</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45948.11522511574</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45948.11522511574</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45948.11522511574</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45948.11522511574</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45948.11522511574</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45948.11522511574</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45948.11522511574</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45948.11522511574</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45948.11522511574</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45948.11522511574</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45948.11522511574</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45948.11522511574</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45948.11522511574</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45948.11522511574</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45948.11522511574</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45948.11522511574</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45948.11522511574</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45948.11522511574</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45948.11522511574</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45948.11522511574</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45948.11522511574</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45948.11522511574</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45948.11522511574</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45948.11522511574</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45948.11522511574</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45948.11522511574</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45948.11522511574</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45948.11522511574</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45948.11522511574</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45948.11522511574</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45948.11522511574</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45948.11522511574</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45948.11522511574</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45948.11522511574</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45948.11522511574</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45948.11522511574</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45948.11522511574</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45948.11522511574</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45948.11522511574</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45948.11522511574</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45948.11522511574</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45948.11522511574</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45948.11522511574</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45948.11522511574</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45948.11522511574</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45948.11522511574</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45948.11522511574</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45948.11522511574</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45948.11522511574</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45948.11522511574</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45948.11522511574</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45948.11522511574</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45948.11522511574</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45948.11522511574</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45948.11522511574</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45948.11522511574</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45948.11522511574</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45948.11522511574</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45948.11522511574</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45948.11522511574</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45948.11522511574</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45948.11522511574</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45948.11522511574</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45948.11522511574</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45948.11522511574</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45948.11522511574</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45948.11522511574</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45948.11522511574</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45948.11522511574</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45948.11522511574</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45948.11522511574</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45948.11522511574</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45948.11522511574</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45948.11522511574</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45948.11522511574</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45948.11522511574</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45948.11522511574</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45948.11522511574</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45948.11522511574</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45948.11522511574</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45948.11522511574</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45948.11522511574</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45948.11522511574</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45948.11522511574</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45948.11522511574</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45948.11522511574</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45948.11522511574</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45948.11522511574</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45948.11522511574</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45948.11522511574</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45948.11522511574</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45948.11522511574</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45948.11522511574</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45948.11522511574</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45948.11522511574</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45948.11522511574</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45948.11522511574</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45948.11522511574</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45948.11522511574</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45948.11522511574</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45948.11522511574</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45948.11522511574</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45948.11522511574</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45948.11522511574</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45948.11522511574</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45948.11522511574</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45948.11522511574</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45948.11522511574</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45948.11522511574</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45948.11522511574</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45948.11522511574</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45948.11522511574</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45948.11522511574</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45948.11522511574</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45948.11522511574</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45948.11522511574</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45948.11522511574</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45948.11522511574</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45948.11522511574</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45948.11522511574</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45948.11522511574</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45948.11522511574</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45948.11522511574</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45948.11522511574</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45948.11522511574</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45948.11522511574</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45948.11522511574</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45948.11522511574</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45948.11522511574</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45948.11522511574</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45948.11522511574</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45948.11522511574</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45948.11522511574</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45948.11522511574</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45948.11522511574</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45948.11522511574</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45948.11522511574</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45948.11522511574</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45948.11522511574</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45948.11522511574</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45948.11522511574</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45948.11522511574</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45948.11522511574</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45948.11522511574</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45948.11522511574</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45948.11522511574</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45948.11522511574</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45948.11522511574</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45948.11522511574</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45948.11522511574</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45948.11522511574</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45948.11522511574</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45948.11522511574</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45948.11522511574</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45948.11522511574</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45948.11522511574</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45948.11522511574</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45948.11522511574</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45948.11522511574</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45948.11522511574</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45948.11522511574</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45948.11522511574</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45948.11522511574</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45948.11522511574</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45948.11522511574</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45948.11522511574</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45948.11522511574</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45948.11522511574</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45948.11522511574</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45948.11522511574</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45948.11522511574</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45948.11522511574</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45948.11522511574</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45948.11522511574</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45948.11522511574</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45948.11522511574</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45948.11522511574</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45948.11522511574</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45948.11522511574</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45948.11522511574</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45948.11522511574</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45948.11522511574</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45948.11522511574</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45948.11522511574</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45948.11522511574</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45948.11522511574</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45948.11522511574</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45948.11522511574</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45948.11522511574</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45948.11522511574</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45948.11522511574</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45948.11522511574</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45948.11522511574</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45948.11522511574</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45948.11522511574</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45948.11522511574</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45948.11522511574</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45948.11522511574</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45948.11522511574</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45948.11522511574</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45948.11522511574</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45948.11522511574</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45948.11522511574</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45948.11522511574</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45948.11522511574</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45948.11522511574</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45948.11522511574</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45948.11522511574</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45948.11522511574</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45948.11522511574</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45948.11522511574</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45948.11522511574</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45948.11522511574</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45948.11522511574</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45948.11522511574</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45948.11522511574</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45948.11522511574</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45948.11522511574</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45948.11522511574</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45948.11522511574</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45948.11522511574</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45948.11522511574</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45948.11522511574</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45948.11522511574</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45948.11522511574</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45948.11522511574</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45948.11522511574</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45948.11522511574</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45948.11522511574</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45948.11522511574</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45948.11522511574</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45948.11522511574</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45948.11522511574</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45948.11522511574</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45948.11522511574</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45948.11522511574</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45948.11522511574</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45948.11522511574</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45948.11522511574</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45948.11522511574</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45948.11522511574</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45948.11522511574</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45948.11522511574</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45948.11522511574</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45948.11522511574</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45948.11522511574</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45948.11522511574</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45948.11522511574</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45948.11522511574</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45948.11522511574</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45948.11522511574</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45948.11522511574</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45948.11522511574</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45948.11522511574</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45948.11522511574</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45948.11522511574</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45948.11522511574</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45948.11522511574</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45948.11522511574</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45948.11522511574</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45948.11522511574</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45948.11522511574</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45948.11522511574</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45948.11522511574</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45948.11522511574</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45948.11522511574</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45948.11522511574</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45948.11522511574</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45948.11522511574</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45948.11522511574</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45948.11522511574</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45948.11522511574</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45948.11522511574</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45948.11522511574</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45948.11522511574</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45948.11522511574</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45948.11522511574</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45948.11522511574</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45948.11522511574</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45948.11522511574</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45948.11522511574</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45948.11522511574</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45948.11522511574</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45948.11522511574</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45948.11522511574</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45948.11522511574</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45948.11522511574</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45948.11522511574</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45948.11522511574</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45948.11522511574</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45948.11522511574</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45948.11522511574</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45948.11522511574</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45948.11522511574</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45948.11522511574</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45948.11522511574</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45948.11522511574</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45948.11522511574</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45948.11522511574</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45948.11522511574</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45948.11522511574</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45948.11522511574</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45948.11522511574</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45948.11522511574</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45948.11522511574</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45948.11522511574</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45948.11522511574</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45948.11522511574</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45948.11522511574</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45948.11522511574</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45948.11522511574</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45948.11522511574</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45948.11522511574</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45948.11522511574</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45948.11522511574</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45948.11522511574</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45948.11522511574</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45948.11522511574</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45948.11522511574</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45948.11522511574</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45948.11522511574</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45948.11522511574</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45948.11522511574</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45948.11522511574</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45948.11522511574</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45948.11522511574</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45948.11522511574</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45948.11522511574</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45948.11522511574</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45948.11522511574</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45948.11522511574</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45948.11522511574</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45948.11522511574</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45948.11522511574</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45948.11522511574</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45948.11522511574</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45948.11522511574</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45948.11522511574</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45948.11522511574</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45948.11522511574</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45948.11522511574</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45948.11522511574</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45948.11522511574</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45948.11522511574</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45948.11522511574</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45948.11522511574</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45948.11522511574</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45948.11522511574</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45948.11522511574</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45948.11522511574</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45948.11522511574</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45948.11522511574</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45948.11522511574</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45948.11522511574</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45948.11522511574</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45948.11522511574</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45948.11522511574</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45948.11522511574</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45948.11522511574</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45948.11522511574</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45948.11522511574</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45948.11522511574</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45948.11522511574</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45948.11522511574</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45948.11522511574</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45948.11522511574</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45948.11522511574</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45948.11522511574</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45948.11522511574</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45948.11522511574</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45948.11522511574</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45948.11522511574</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45948.11522511574</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45948.11522511574</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45948.11522511574</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45948.11522511574</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45948.11522511574</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45948.11522511574</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45948.11522511574</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45948.11522511574</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45948.11522511574</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45948.11522511574</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45948.11522511574</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45948.11522511574</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45948.11522511574</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45948.11522511574</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45948.11522511574</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45948.11522511574</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45948.11522511574</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45948.11522511574</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45948.11522511574</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45948.11522511574</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45948.11522511574</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45948.11522511574</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45948.11522511574</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45948.11522511574</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45948.11522511574</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45948.11522511574</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45948.11522511574</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45948.11522511574</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45948.11522511574</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45948.11522511574</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45948.11522511574</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45948.11522511574</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45948.11522511574</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45948.11522511574</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45948.11522511574</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45948.11522511574</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45948.11522511574</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45948.11522511574</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45948.11522511574</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45948.11522511574</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45948.11522511574</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45948.11522511574</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45948.11522511574</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45948.11522511574</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45948.11522511574</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45948.11522511574</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45948.11522511574</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45948.11522511574</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45948.11522511574</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45948.11522511574</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45948.11522511574</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45948.11522511574</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45948.11522511574</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45948.11522511574</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45948.11522511574</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45948.11522511574</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45948.11522511574</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45948.11522511574</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45948.11522511574</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45948.11522511574</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45948.11522511574</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45948.11522511574</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45948.11522511574</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45948.11522511574</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45948.11522511574</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45948.11522511574</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45948.11522511574</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45948.11522511574</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45948.11522511574</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45948.11522511574</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45948.11522511574</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45948.11522511574</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45948.11522511574</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45948.11522511574</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45948.11522511574</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45948.11522511574</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45948.11522511574</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45948.11522511574</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45948.11522511574</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45948.11522511574</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45948.11522511574</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45948.11522511574</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45948.11522511574</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45948.11522511574</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45948.11522511574</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45948.11522511574</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45948.11522511574</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45948.11522511574</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45948.11522511574</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45948.11522511574</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45948.11522511574</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45948.11522511574</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45948.11522511574</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45948.11522511574</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45948.11522511574</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45948.11522511574</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45948.11522511574</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45948.11522511574</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45948.11522511574</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45948.11522511574</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45948.11522511574</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45948.11522511574</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45948.11522511574</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45948.11522511574</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45948.11522511574</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45948.11522511574</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45948.11522511574</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45948.11522511574</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45948.11522511574</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45948.11522511574</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45948.11522511574</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45948.11522511574</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45948.11522511574</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45948.11522511574</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45948.11522511574</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45948.11522511574</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45948.11522511574</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45948.11522511574</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45948.11522511574</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45948.11522511574</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45948.11522511574</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45948.11522511574</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45948.11522511574</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45948.11522511574</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45948.11522511574</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45948.11522511574</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45948.11522511574</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45948.11522511574</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45948.11522511574</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45948.11522511574</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45948.11522511574</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45948.11522511574</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45948.11522511574</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45948.11522511574</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45948.11522511574</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45948.11522511574</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45948.11522511574</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45948.11522511574</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45948.11522511574</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45948.11522511574</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45948.11522511574</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45948.11522511574</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45948.11522511574</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45948.11522511574</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45948.11522511574</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45948.11522511574</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45948.11522511574</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45948.11522511574</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45948.11522511574</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45948.11522511574</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45948.11522511574</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45948.11522511574</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45948.11522511574</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45948.11522511574</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45948.11522511574</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45948.11522511574</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45948.11522511574</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45948.11522511574</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45948.11522511574</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45948.11522511574</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45948.11522511574</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45948.11522511574</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45948.11522511574</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45948.11522511574</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45948.11522511574</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45948.11522511574</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45948.11522511574</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45948.11522511574</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45948.11522511574</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45948.11522511574</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45948.11522511574</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45948.11522511574</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45948.11522511574</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45948.11522511574</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45948.11522511574</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45948.11522511574</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45948.11522511574</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45948.11522511574</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45948.11522511574</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45948.11522511574</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45948.11522511574</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45948.11522511574</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45948.11522511574</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45948.11522511574</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45948.11522511574</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45948.11522511574</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45948.11522511574</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45948.11522511574</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45948.11522511574</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45948.11522511574</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45948.11522511574</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45948.11522511574</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45948.11522511574</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45948.11522511574</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45948.11522511574</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45948.11522511574</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45948.11522511574</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45948.11522511574</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45948.11522511574</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45948.11522511574</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45948.11522511574</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45948.11522511574</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45948.11522511574</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45948.11522511574</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45948.11522511574</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45948.11522511574</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45948.11522511574</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45948.11522511574</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45948.11522511574</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45948.11522511574</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45948.11522511574</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45948.11522511574</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45948.11522511574</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45948.11522511574</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45948.11522511574</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45948.11522511574</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45948.11522511574</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45948.11522511574</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45948.11522511574</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45948.11522511574</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45948.11522511574</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45948.11522511574</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45948.11522511574</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45948.11522511574</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45948.11522511574</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45948.11522511574</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45948.11522511574</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45948.11522511574</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45948.11522511574</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45948.11522511574</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45948.11522511574</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45948.11522511574</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45948.11522511574</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45948.11522511574</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45948.11522511574</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45948.11522511574</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45948.11522511574</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45948.11522511574</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45948.11522511574</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45948.11522511574</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45948.11522511574</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45948.11522511574</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45948.11522511574</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45948.11522511574</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45948.11522511574</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45948.11522511574</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45948.11522511574</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45948.11522511574</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45948.11522511574</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45948.11522511574</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45948.11522511574</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45948.11522511574</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45948.11522511574</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45948.11522511574</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45948.11522511574</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45948.11522511574</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45948.11522511574</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45948.11522511574</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45948.11522511574</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45948.11522511574</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45948.11522511574</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45948.11522511574</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45948.11522511574</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45948.11522511574</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45948.11522511574</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45948.11522511574</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45948.11522511574</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45948.11522511574</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45948.11522511574</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45948.11522511574</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45948.11522511574</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45948.11522511574</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45948.11522511574</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45948.11522511574</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45948.11522511574</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45948.11522511574</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45948.11522511574</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45948.11522511574</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45948.11522511574</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45948.11522511574</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45948.11522511574</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45948.11522511574</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45948.11522511574</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45948.11522511574</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45948.11522511574</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45948.11522511574</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45948.11522511574</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45948.11522511574</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45948.11522511574</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45948.11522511574</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45948.11522511574</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45948.11522511574</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45948.11522511574</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45948.11522511574</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45948.11522511574</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45948.11522511574</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45948.11522511574</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45948.11522511574</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45948.11522511574</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45948.11522511574</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45948.11522511574</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45948.11522511574</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45948.11522511574</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45948.11522511574</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45948.11522511574</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45948.11522511574</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45948.11522511574</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45948.11522511574</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45948.11522511574</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45948.11522511574</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45948.11522511574</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45948.11522511574</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45948.11522511574</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45948.11522511574</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45948.11522511574</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45948.11522511574</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45948.11522511574</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45948.11522511574</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45948.11522511574</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45948.11522511574</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45948.11522511574</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45948.11522511574</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45948.11522511574</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45948.11522511574</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45948.11522511574</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45948.11522511574</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45948.11522511574</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45948.11522511574</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45948.11522511574</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45948.11522511574</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45948.11522511574</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45948.11522511574</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45948.11522511574</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45948.11522511574</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45948.11522511574</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45948.11522511574</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45948.11522511574</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45948.11522511574</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45948.11522511574</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45948.11522511574</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45948.11522511574</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45948.11522511574</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45948.11522511574</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45948.11522511574</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45948.11522511574</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45948.11522511574</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45948.11522511574</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45948.11522511574</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45948.11522511574</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45948.11522511574</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45948.11522511574</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45948.11522511574</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45948.11522511574</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45948.11522511574</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45948.11522511574</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45948.11522511574</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45948.11522511574</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45948.11522511574</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45948.11522511574</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45948.11522511574</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45948.11522511574</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45948.11522511574</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45948.11522511574</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45948.11522511574</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45948.11522511574</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45948.11522511574</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45948.11522511574</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45948.11522511574</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45948.11522511574</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45948.11522511574</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45948.11522511574</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45948.11522511574</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45948.11522511574</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45948.11522511574</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45948.11522511574</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45948.11522511574</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45948.11522511574</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45948.11522511574</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45948.11522511574</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45948.11522511574</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45948.11522511574</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45948.11522511574</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45948.11522511574</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45948.11522511574</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45948.11522511574</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45948.11522511574</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45948.11522511574</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45948.11522511574</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45948.11522511574</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45948.11522511574</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45948.11522511574</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45948.11522511574</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45948.11522511574</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45948.11522511574</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45948.11522511574</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45948.11522511574</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45948.11522511574</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45948.11522511574</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45948.11522511574</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45948.11522511574</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45948.11522511574</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45948.11522511574</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45948.11522511574</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45948.11522511574</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45948.11522511574</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45948.11522511574</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45948.11522511574</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45948.11522511574</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45948.11522511574</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45948.11522511574</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45948.11522511574</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45948.11522511574</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45948.11522511574</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45948.11522511574</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45948.11522511574</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45948.11522511574</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45948.11522511574</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45948.11522511574</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45948.11522511574</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45948.11522511574</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45948.11522511574</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45948.11522511574</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45948.11522511574</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45948.11522511574</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45948.11522511574</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45948.11522511574</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45948.11522511574</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45948.11522511574</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45948.11522511574</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45948.11522511574</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45948.11522511574</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45948.11522511574</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45948.11522511574</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45948.11522511574</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45948.11522511574</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45948.11522511574</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45948.11522511574</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45948.11522511574</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45948.11522511574</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45948.11522511574</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45948.11522511574</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45948.11522511574</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45948.11522511574</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45948.11522511574</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45948.11522511574</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45948.11522511574</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45948.11522511574</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45948.11522511574</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45948.11522511574</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45948.11522511574</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45948.11522511574</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45948.11522511574</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45948.11522511574</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45948.11522511574</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45948.11522511574</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45948.11522511574</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45948.11522511574</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45948.11522511574</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45948.11522511574</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45948.11522511574</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45948.11522511574</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45948.11522511574</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45948.11522511574</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45948.11522511574</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45948.11522511574</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45948.11522511574</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45948.11522511574</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45948.11522511574</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45948.11522511574</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45948.11522511574</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45948.11522511574</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45948.11522511574</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45948.11522511574</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45948.11522511574</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45948.11522511574</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45948.11522511574</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45948.11522511574</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45948.11522511574</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45948.11522511574</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45948.11522511574</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45948.11522511574</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45948.11522511574</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45948.11522511574</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45948.11522511574</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45948.11522511574</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45948.11522511574</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45948.11522511574</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45948.11522511574</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45948.11522511574</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45948.11522511574</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45948.11522511574</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45948.11522511574</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45948.11522511574</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45948.11522511574</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45948.11522511574</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45948.11522511574</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45948.11522511574</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45948.11522511574</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45948.11522511574</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45948.11522511574</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45948.11522511574</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45948.11522511574</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45948.11522511574</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45948.11522511574</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45948.11522511574</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45948.11522511574</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45948.11522511574</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45948.11522511574</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45948.11522511574</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45948.11522511574</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45948.11522511574</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45948.11522511574</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45948.11522511574</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45948.11522511574</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45948.11522511574</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45948.11522511574</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45948.11522511574</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45948.11522511574</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45948.11522511574</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45948.11522511574</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45948.11522511574</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45948.11522511574</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45948.11522511574</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45948.11522511574</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45948.11522511574</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39057</v>
      </c>
      <c r="B2" s="99" t="str">
        <f>IFERROR(VLOOKUP(D2,DB!A:K,11,0),"")</f>
        <v>R4</v>
      </c>
      <c r="C2" s="100">
        <v>1</v>
      </c>
      <c r="D2" s="96" t="s">
        <v>35082</v>
      </c>
      <c r="E2" s="101" t="s">
        <v>38964</v>
      </c>
      <c r="F2" s="102">
        <v>45703.480717592596</v>
      </c>
      <c r="G2" s="103">
        <f ca="1">IFERROR(NOW()-F2,"")</f>
        <v>244.63450752314384</v>
      </c>
      <c r="H2" s="102">
        <v>45703.474768518521</v>
      </c>
      <c r="I2" s="99" t="str">
        <f>IFERROR(VLOOKUP(D2,DB!A:F,6,0),"")</f>
        <v>SCECO</v>
      </c>
      <c r="J2" s="99" t="str">
        <f>IFERROR(VLOOKUP(D2,DB!A:G,7,0),"")</f>
        <v>Dead</v>
      </c>
      <c r="K2" s="104" t="s">
        <v>39058</v>
      </c>
      <c r="L2" s="96" t="str">
        <f>IFERROR(VLOOKUP(D2,DB!A:I,9,0),"")</f>
        <v>Latis</v>
      </c>
    </row>
    <row r="3" spans="1:16" ht="15" customHeight="1">
      <c r="A3" s="124" t="s">
        <v>39059</v>
      </c>
      <c r="B3" s="124" t="str">
        <f>IFERROR(VLOOKUP(D3,DB!A:K,11,0),"")</f>
        <v>R4</v>
      </c>
      <c r="C3" s="125">
        <v>2</v>
      </c>
      <c r="D3" s="126" t="s">
        <v>28178</v>
      </c>
      <c r="E3" s="101" t="s">
        <v>38964</v>
      </c>
      <c r="F3" s="128">
        <v>45947.495092592595</v>
      </c>
      <c r="G3" s="129">
        <f ca="1">IFERROR(NOW()-F3,"")</f>
        <v>0.62013252314500278</v>
      </c>
      <c r="H3" s="128">
        <v>45947.457812499997</v>
      </c>
      <c r="I3" s="124" t="str">
        <f>IFERROR(VLOOKUP(D3,DB!A:F,6,0),"")</f>
        <v>SCECO</v>
      </c>
      <c r="J3" s="124" t="str">
        <f>IFERROR(VLOOKUP(D3,DB!A:G,7,0),"")</f>
        <v>Dead</v>
      </c>
      <c r="K3" s="130" t="s">
        <v>39060</v>
      </c>
      <c r="L3" s="126" t="str">
        <f>IFERROR(VLOOKUP(D3,DB!A:I,9,0),"")</f>
        <v>Latis</v>
      </c>
    </row>
    <row r="4" spans="1:16" ht="15" customHeight="1">
      <c r="A4" s="124" t="s">
        <v>39061</v>
      </c>
      <c r="B4" s="124" t="str">
        <f>IFERROR(VLOOKUP(D4,DB!A:K,11,0),"")</f>
        <v>R4</v>
      </c>
      <c r="C4" s="125">
        <v>1</v>
      </c>
      <c r="D4" s="126" t="s">
        <v>35910</v>
      </c>
      <c r="E4" s="101" t="s">
        <v>38964</v>
      </c>
      <c r="F4" s="128">
        <v>45948.001273148147</v>
      </c>
      <c r="G4" s="129">
        <f ca="1">IFERROR(NOW()-F4,"")</f>
        <v>0.11395196759258397</v>
      </c>
      <c r="H4" s="128">
        <v>45947.995509259257</v>
      </c>
      <c r="I4" s="124" t="str">
        <f>IFERROR(VLOOKUP(D4,DB!A:F,6,0),"")</f>
        <v>Generator-SG</v>
      </c>
      <c r="J4" s="124" t="str">
        <f>IFERROR(VLOOKUP(D4,DB!A:G,7,0),"")</f>
        <v>Dead</v>
      </c>
      <c r="K4" s="130" t="s">
        <v>39062</v>
      </c>
      <c r="L4" s="126" t="str">
        <f>IFERROR(VLOOKUP(D4,DB!A:I,9,0),"")</f>
        <v>Latis</v>
      </c>
    </row>
    <row r="5" spans="1:16" ht="15" customHeight="1">
      <c r="A5" s="124" t="s">
        <v>39063</v>
      </c>
      <c r="B5" s="124" t="str">
        <f>IFERROR(VLOOKUP(D5,DB!A:K,11,0),"")</f>
        <v>R4</v>
      </c>
      <c r="C5" s="125">
        <v>1</v>
      </c>
      <c r="D5" s="96" t="s">
        <v>24605</v>
      </c>
      <c r="E5" s="101" t="s">
        <v>39045</v>
      </c>
      <c r="F5" s="128">
        <v>45948.094629629632</v>
      </c>
      <c r="G5" s="129">
        <f ca="1">IFERROR(NOW()-F5,"")</f>
        <v>2.0595486108504701E-2</v>
      </c>
      <c r="H5" s="128">
        <v>45948.088518518518</v>
      </c>
      <c r="I5" s="124" t="str">
        <f>IFERROR(VLOOKUP(D5,DB!A:F,6,0),"")</f>
        <v>SCECO</v>
      </c>
      <c r="J5" s="124" t="str">
        <f>IFERROR(VLOOKUP(D5,DB!A:G,7,0),"")</f>
        <v>Dead</v>
      </c>
      <c r="K5" s="130" t="s">
        <v>39064</v>
      </c>
      <c r="L5" s="126" t="str">
        <f>IFERROR(VLOOKUP(D5,DB!A:I,9,0),"")</f>
        <v>Latis</v>
      </c>
    </row>
    <row r="6" spans="1:16" ht="15" customHeight="1">
      <c r="A6" s="124"/>
      <c r="B6" s="124" t="str">
        <f>IFERROR(VLOOKUP(D6,DB!A:K,11,0),"")</f>
        <v/>
      </c>
      <c r="C6" s="125"/>
      <c r="D6" s="126"/>
      <c r="E6" s="101"/>
      <c r="F6" s="128"/>
      <c r="G6" s="129">
        <f ca="1">IFERROR(NOW()-F6,"")</f>
        <v>45948.11522511574</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45948.11522511574</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45948.11522511574</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45948.11522511574</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45948.11522511574</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45948.11522511574</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45948.11522511574</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45948.11522511574</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45948.11522511574</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45948.11522511574</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45948.11522511574</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45948.11522511574</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45948.11522511574</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45948.11522511574</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45948.11522511574</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45948.11522511574</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45948.11522511574</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45948.11522511574</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45948.11522511574</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45948.11522511574</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45948.11522511574</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45948.11522511574</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45948.11522511574</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45948.11522511574</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45948.11522511574</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45948.11522511574</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45948.11522511574</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45948.11522511574</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45948.11522511574</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45948.11522511574</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45948.11522511574</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45948.11522511574</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45948.11522511574</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45948.11522511574</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45948.11522511574</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45948.11522511574</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45948.11522511574</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45948.11522511574</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45948.11522511574</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45948.11522511574</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45948.11522511574</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45948.11522511574</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45948.11522511574</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45948.11522511574</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45948.11522511574</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45948.11522511574</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45948.11522511574</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45948.11522511574</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45948.11522511574</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45948.11522511574</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45948.11522511574</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45948.11522511574</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45948.11522511574</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45948.11522511574</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45948.11522511574</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45948.11522511574</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45948.11522511574</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45948.11522511574</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45948.11522511574</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45948.11522511574</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45948.11522511574</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45948.11522511574</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45948.11522511574</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45948.11522511574</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45948.11522511574</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45948.11522511574</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45948.11522511574</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45948.11522511574</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45948.11522511574</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45948.11522511574</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45948.11522511574</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45948.11522511574</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45948.11522511574</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45948.11522511574</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45948.11522511574</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45948.11522511574</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45948.11522511574</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45948.11522511574</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45948.11522511574</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45948.11522511574</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45948.11522511574</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45948.11522511574</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45948.11522511574</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45948.11522511574</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45948.11522511574</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45948.11522511574</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45948.11522511574</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45948.11522511574</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45948.11522511574</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45948.11522511574</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45948.11522511574</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45948.11522511574</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45948.11522511574</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45948.11522511574</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45948.11522511574</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45948.11522511574</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45948.11522511574</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45948.11522511574</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45948.11522511574</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45948.11522511574</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45948.11522511574</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45948.11522511574</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45948.11522511574</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45948.11522511574</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45948.11522511574</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45948.11522511574</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45948.11522511574</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45948.11522511574</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45948.11522511574</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45948.11522511574</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45948.11522511574</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45948.11522511574</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45948.11522511574</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45948.11522511574</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45948.11522511574</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45948.11522511574</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45948.11522511574</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45948.11522511574</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45948.11522511574</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45948.11522511574</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45948.11522511574</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45948.11522511574</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45948.11522511574</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45948.11522511574</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45948.11522511574</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45948.11522511574</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45948.11522511574</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45948.11522511574</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45948.11522511574</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45948.11522511574</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45948.11522511574</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45948.11522511574</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45948.11522511574</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45948.11522511574</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45948.11522511574</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45948.11522511574</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45948.11522511574</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45948.11522511574</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45948.11522511574</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45948.11522511574</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45948.11522511574</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45948.11522511574</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45948.11522511574</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45948.11522511574</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45948.11522511574</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45948.11522511574</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45948.11522511574</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45948.11522511574</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45948.11522511574</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45948.11522511574</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45948.11522511574</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45948.11522511574</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45948.11522511574</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45948.11522511574</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45948.11522511574</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45948.11522511574</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45948.11522511574</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45948.11522511574</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45948.11522511574</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45948.11522511574</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45948.11522511574</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45948.11522511574</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45948.11522511574</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45948.11522511574</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45948.11522511574</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45948.11522511574</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45948.11522511574</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45948.11522511574</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45948.11522511574</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45948.11522511574</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45948.11522511574</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45948.11522511574</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45948.11522511574</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45948.11522511574</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45948.11522511574</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45948.11522511574</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45948.11522511574</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45948.11522511574</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45948.11522511574</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45948.11522511574</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45948.11522511574</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45948.11522511574</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45948.11522511574</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45948.11522511574</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45948.11522511574</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45948.11522511574</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45948.11522511574</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45948.11522511574</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45948.11522511574</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45948.11522511574</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45948.11522511574</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45948.11522511574</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45948.11522511574</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45948.11522511574</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45948.11522511574</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45948.11522511574</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45948.11522511574</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45948.11522511574</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45948.11522511574</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45948.11522511574</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45948.11522511574</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45948.11522511574</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45948.11522511574</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45948.11522511574</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45948.11522511574</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45948.11522511574</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45948.11522511574</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45948.11522511574</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45948.11522511574</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45948.11522511574</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45948.11522511574</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45948.11522511574</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45948.11522511574</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45948.11522511574</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45948.11522511574</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45948.11522511574</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45948.11522511574</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45948.11522511574</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45948.11522511574</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45948.11522511574</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45948.11522511574</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45948.11522511574</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45948.11522511574</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45948.11522511574</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45948.11522511574</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45948.11522511574</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45948.11522511574</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45948.11522511574</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45948.11522511574</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45948.11522511574</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45948.11522511574</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45948.11522511574</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45948.11522511574</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45948.11522511574</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45948.11522511574</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45948.11522511574</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45948.11522511574</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45948.11522511574</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45948.11522511574</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45948.11522511574</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45948.11522511574</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45948.11522511574</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45948.11522511574</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45948.11522511574</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45948.11522511574</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45948.11522511574</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45948.11522511574</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45948.11522511574</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45948.11522511574</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45948.11522511574</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45948.11522511574</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45948.11522511574</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45948.11522511574</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45948.11522511574</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45948.11522511574</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45948.11522511574</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45948.11522511574</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45948.11522511574</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45948.11522511574</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45948.11522511574</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45948.11522511574</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45948.11522511574</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45948.11522511574</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45948.11522511574</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45948.11522511574</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45948.11522511574</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45948.11522511574</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45948.11522511574</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45948.11522511574</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45948.11522511574</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45948.11522511574</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45948.11522511574</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45948.11522511574</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45948.11522511574</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45948.11522511574</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45948.11522511574</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45948.11522511574</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45948.11522511574</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45948.11522511574</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45948.11522511574</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45948.11522511574</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45948.11522511574</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45948.11522511574</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45948.11522511574</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45948.11522511574</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45948.11522511574</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45948.11522511574</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45948.11522511574</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45948.11522511574</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45948.11522511574</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45948.11522511574</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45948.11522511574</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45948.11522511574</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45948.11522511574</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45948.11522511574</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45948.11522511574</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45948.11522511574</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45948.11522511574</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45948.11522511574</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45948.11522511574</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45948.11522511574</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45948.11522511574</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45948.11522511574</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45948.11522511574</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45948.11522511574</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45948.11522511574</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45948.11522511574</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45948.11522511574</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45948.11522511574</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45948.11522511574</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45948.11522511574</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45948.11522511574</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45948.11522511574</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45948.11522511574</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45948.11522511574</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45948.11522511574</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45948.11522511574</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45948.11522511574</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45948.11522511574</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45948.11522511574</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45948.11522511574</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45948.11522511574</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45948.11522511574</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45948.11522511574</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45948.11522511574</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45948.11522511574</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45948.11522511574</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45948.11522511574</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45948.11522511574</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45948.11522511574</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45948.11522511574</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45948.11522511574</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45948.11522511574</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tabSelected="1" workbookViewId="0">
      <selection activeCell="D8" sqref="D8"/>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39065</v>
      </c>
      <c r="B2" s="37" t="str">
        <f>IFERROR(VLOOKUP(D2,DB!A:K,11,0),"")</f>
        <v>R5</v>
      </c>
      <c r="C2" s="37">
        <v>3</v>
      </c>
      <c r="D2" s="123" t="s">
        <v>36000</v>
      </c>
      <c r="E2" s="37" t="s">
        <v>38964</v>
      </c>
      <c r="F2" s="38">
        <v>45891.832060185188</v>
      </c>
      <c r="G2" s="154">
        <f ca="1">IFERROR(NOW()-F2,"")</f>
        <v>56.28316493055172</v>
      </c>
      <c r="H2" s="38">
        <v>45891.790393518517</v>
      </c>
      <c r="I2" s="37" t="str">
        <f>IFERROR(VLOOKUP(D2,DB!A:F,6,0),"")</f>
        <v>Generator-SG</v>
      </c>
      <c r="J2" s="37" t="str">
        <f>IFERROR(VLOOKUP(D2,DB!A:G,7,0),"")</f>
        <v>Vandalized</v>
      </c>
      <c r="K2" s="37" t="s">
        <v>39066</v>
      </c>
      <c r="L2" s="37" t="str">
        <f>IFERROR(VLOOKUP(D2,DB!A:I,9,0),"")</f>
        <v>Latis</v>
      </c>
      <c r="M2" s="122"/>
    </row>
    <row r="3" spans="1:13" ht="30.75">
      <c r="A3" s="37" t="s">
        <v>39067</v>
      </c>
      <c r="B3" s="37" t="str">
        <f>IFERROR(VLOOKUP(D3,DB!A:K,11,0),"")</f>
        <v>R5</v>
      </c>
      <c r="C3" s="37">
        <v>1</v>
      </c>
      <c r="D3" s="37" t="s">
        <v>31295</v>
      </c>
      <c r="E3" s="37" t="s">
        <v>39045</v>
      </c>
      <c r="F3" s="38">
        <v>45926.188877314817</v>
      </c>
      <c r="G3" s="154">
        <f t="shared" ref="G3" ca="1" si="0">IFERROR(NOW()-F3,"")</f>
        <v>21.926347800923395</v>
      </c>
      <c r="H3" s="38">
        <v>45926.158159722225</v>
      </c>
      <c r="I3" s="37" t="str">
        <f>IFERROR(VLOOKUP(D3,DB!A:F,6,0),"")</f>
        <v>SCECO</v>
      </c>
      <c r="J3" s="37" t="str">
        <f>IFERROR(VLOOKUP(D3,DB!A:G,7,0),"")</f>
        <v>Good</v>
      </c>
      <c r="K3" s="37" t="s">
        <v>39068</v>
      </c>
      <c r="L3" s="37" t="str">
        <f>IFERROR(VLOOKUP(D3,DB!A:I,9,0),"")</f>
        <v>Latis</v>
      </c>
      <c r="M3" s="122"/>
    </row>
    <row r="4" spans="1:13" ht="30.75">
      <c r="A4" s="37" t="s">
        <v>39069</v>
      </c>
      <c r="B4" s="37" t="str">
        <f>IFERROR(VLOOKUP(D4,DB!A:K,11,0),"")</f>
        <v>R5</v>
      </c>
      <c r="C4" s="37">
        <v>2</v>
      </c>
      <c r="D4" s="37" t="s">
        <v>31159</v>
      </c>
      <c r="E4" s="37" t="s">
        <v>38964</v>
      </c>
      <c r="F4" s="38">
        <v>45944.771574074075</v>
      </c>
      <c r="G4" s="39">
        <f t="shared" ref="G4" ca="1" si="1">IFERROR(NOW()-F4,"")</f>
        <v>3.343651041664998</v>
      </c>
      <c r="H4" s="38">
        <v>45944.676192129627</v>
      </c>
      <c r="I4" s="37" t="str">
        <f>IFERROR(VLOOKUP(D4,DB!A:F,6,0),"")</f>
        <v>SCECO</v>
      </c>
      <c r="J4" s="37" t="str">
        <f>IFERROR(VLOOKUP(D4,DB!A:G,7,0),"")</f>
        <v>Dead</v>
      </c>
      <c r="K4" s="37" t="s">
        <v>39070</v>
      </c>
      <c r="L4" s="37" t="str">
        <f>IFERROR(VLOOKUP(D4,DB!A:I,9,0),"")</f>
        <v>Latis</v>
      </c>
    </row>
    <row r="5" spans="1:13" ht="30.75">
      <c r="A5" s="37" t="s">
        <v>39071</v>
      </c>
      <c r="B5" s="37" t="str">
        <f>IFERROR(VLOOKUP(D5,DB!A:K,11,0),"")</f>
        <v>R5</v>
      </c>
      <c r="C5" s="37">
        <v>1</v>
      </c>
      <c r="D5" s="123" t="s">
        <v>34747</v>
      </c>
      <c r="E5" s="37" t="s">
        <v>39045</v>
      </c>
      <c r="F5" s="38">
        <v>45947.497812499998</v>
      </c>
      <c r="G5" s="39">
        <f t="shared" ref="G5:G13" ca="1" si="2">IFERROR(NOW()-F5,"")</f>
        <v>0.61741261574206874</v>
      </c>
      <c r="H5" s="38">
        <v>45947.491562499999</v>
      </c>
      <c r="I5" s="37" t="str">
        <f>IFERROR(VLOOKUP(D5,DB!A:F,6,0),"")</f>
        <v>SCECO</v>
      </c>
      <c r="J5" s="37" t="str">
        <f>IFERROR(VLOOKUP(D5,DB!A:G,7,0),"")</f>
        <v>Dead</v>
      </c>
      <c r="K5" s="37" t="s">
        <v>39072</v>
      </c>
      <c r="L5" s="37" t="str">
        <f>IFERROR(VLOOKUP(D5,DB!A:I,9,0),"")</f>
        <v>Latis</v>
      </c>
    </row>
    <row r="6" spans="1:13" ht="15">
      <c r="A6" s="37"/>
      <c r="B6" s="37" t="str">
        <f>IFERROR(VLOOKUP(D6,DB!A:K,11,0),"")</f>
        <v/>
      </c>
      <c r="C6" s="37"/>
      <c r="D6" s="123"/>
      <c r="E6" s="37"/>
      <c r="F6" s="38"/>
      <c r="G6" s="39">
        <f t="shared" ca="1" si="2"/>
        <v>45948.11522511574</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45948.11522511574</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45948.11522511574</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45948.11522511574</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45948.11522511574</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45948.11522511574</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45948.11522511574</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45948.11522511574</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45948.11522511574</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45948.11522511574</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45948.11522511574</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45948.11522511574</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45948.11522511574</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45948.11522511574</v>
      </c>
      <c r="H19" s="168"/>
      <c r="I19" s="167" t="str">
        <f>IFERROR(VLOOKUP(D19,DB!A:F,6,0),"")</f>
        <v/>
      </c>
      <c r="J19" s="167" t="str">
        <f>IFERROR(VLOOKUP(D19,DB!A:G,7,0),"")</f>
        <v/>
      </c>
      <c r="K19" s="167"/>
      <c r="L19" s="167" t="str">
        <f>IFERROR(VLOOKUP(D19,DB!A:I,9,0),"")</f>
        <v/>
      </c>
    </row>
    <row r="20" spans="1:12" ht="15.75">
      <c r="A20" s="167"/>
      <c r="B20" s="167" t="str">
        <f>IFERROR(VLOOKUP(D20,DB!A:K,11,0),"")</f>
        <v/>
      </c>
      <c r="C20" s="167"/>
      <c r="D20" s="170"/>
      <c r="E20" s="167"/>
      <c r="F20" s="168"/>
      <c r="G20" s="169">
        <f ca="1">IFERROR(NOW()-F20,"")</f>
        <v>45948.11522511574</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45948.11522511574</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45948.11522511574</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45948.11522511574</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45948.11522511574</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45948.11522511574</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45948.11522511574</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45948.11522511574</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45948.11522511574</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45948.11522511574</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45948.11522511574</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45948.11522511574</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45948.11522511574</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45948.11522511574</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45948.11522511574</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45948.11522511574</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45948.11522511574</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45948.11522511574</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45948.11522511574</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45948.11522511574</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45948.11522511574</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45948.11522511574</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45948.11522511574</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45948.11522511574</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45948.11522511574</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45948.11522511574</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45948.11522511574</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45948.11522511574</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45948.11522511574</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45948.11522511574</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45948.11522511574</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45948.11522511574</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45948.11522511574</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45948.11522511574</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45948.11522511574</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45948.11522511574</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45948.11522511574</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45948.11522511574</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45948.11522511574</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45948.11522511574</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45948.11522511574</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45948.11522511574</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45948.11522511574</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45948.11522511574</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45948.11522511574</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45948.11522511574</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45948.11522511574</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45948.11522511574</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45948.11522511574</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45948.11522511574</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45948.11522511574</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45948.11522511574</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45948.11522511574</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45948.11522511574</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45948.11522511574</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45948.11522511574</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45948.11522511574</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45948.11522511574</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45948.11522511574</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45948.11522511574</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45948.11522511574</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45948.11522511574</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45948.11522511574</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45948.11522511574</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45948.11522511574</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45948.11522511574</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45948.11522511574</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45948.11522511574</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45948.11522511574</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45948.11522511574</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45948.11522511574</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45948.11522511574</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45948.11522511574</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45948.11522511574</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45948.11522511574</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45948.11522511574</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45948.11522511574</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45948.11522511574</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45948.11522511574</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45948.11522511574</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45948.11522511574</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45948.11522511574</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45948.11522511574</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45948.11522511574</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45948.11522511574</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45948.11522511574</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45948.11522511574</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45948.11522511574</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45948.11522511574</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45948.11522511574</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45948.11522511574</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45948.11522511574</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45948.11522511574</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45948.11522511574</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45948.11522511574</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45948.11522511574</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45948.11522511574</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45948.11522511574</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45948.11522511574</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45948.11522511574</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45948.11522511574</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45948.11522511574</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45948.11522511574</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45948.11522511574</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45948.11522511574</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45948.11522511574</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45948.11522511574</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45948.11522511574</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45948.11522511574</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45948.11522511574</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45948.11522511574</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45948.11522511574</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45948.11522511574</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45948.11522511574</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45948.11522511574</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45948.11522511574</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45948.11522511574</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45948.11522511574</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45948.11522511574</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45948.11522511574</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45948.11522511574</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45948.11522511574</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45948.11522511574</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45948.11522511574</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45948.11522511574</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45948.11522511574</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45948.11522511574</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45948.11522511574</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45948.11522511574</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45948.11522511574</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45948.11522511574</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45948.11522511574</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45948.11522511574</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45948.11522511574</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45948.11522511574</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45948.11522511574</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45948.11522511574</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45948.11522511574</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45948.11522511574</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45948.11522511574</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45948.11522511574</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45948.11522511574</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45948.11522511574</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45948.11522511574</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45948.11522511574</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45948.11522511574</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45948.11522511574</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45948.11522511574</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45948.11522511574</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45948.11522511574</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45948.11522511574</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45948.11522511574</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45948.11522511574</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45948.11522511574</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45948.11522511574</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45948.11522511574</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45948.11522511574</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45948.11522511574</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45948.11522511574</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45948.11522511574</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45948.11522511574</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45948.11522511574</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45948.11522511574</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45948.11522511574</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45948.11522511574</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45948.11522511574</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45948.11522511574</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45948.11522511574</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45948.11522511574</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45948.11522511574</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45948.11522511574</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45948.11522511574</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45948.11522511574</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45948.11522511574</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45948.11522511574</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45948.11522511574</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45948.11522511574</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45948.11522511574</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45948.11522511574</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45948.11522511574</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45948.11522511574</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45948.11522511574</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45948.11522511574</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45948.11522511574</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45948.11522511574</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45948.11522511574</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45948.11522511574</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45948.11522511574</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45948.11522511574</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45948.11522511574</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45948.11522511574</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45948.11522511574</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45948.11522511574</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45948.11522511574</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45948.11522511574</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45948.11522511574</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45948.11522511574</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45948.11522511574</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45948.11522511574</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45948.11522511574</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45948.11522511574</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45948.11522511574</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45948.11522511574</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45948.11522511574</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45948.11522511574</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45948.11522511574</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45948.11522511574</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45948.11522511574</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45948.11522511574</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45948.11522511574</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45948.11522511574</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45948.11522511574</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45948.11522511574</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45948.11522511574</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45948.11522511574</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45948.11522511574</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45948.11522511574</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45948.11522511574</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45948.11522511574</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45948.11522511574</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45948.11522511574</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45948.11522511574</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45948.11522511574</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45948.11522511574</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45948.11522511574</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45948.11522511574</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45948.11522511574</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45948.11522511574</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45948.11522511574</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45948.11522511574</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45948.11522511574</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45948.11522511574</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45948.11522511574</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45948.11522511574</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45948.11522511574</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45948.11522511574</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45948.11522511574</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45948.11522511574</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45948.11522511574</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45948.11522511574</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45948.11522511574</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45948.11522511574</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45948.11522511574</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45948.11522511574</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45948.11522511574</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45948.11522511574</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45948.11522511574</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45948.11522511574</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45948.11522511574</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45948.11522511574</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45948.11522511574</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45948.11522511574</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45948.11522511574</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45948.11522511574</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45948.11522511574</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45948.11522511574</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45948.11522511574</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45948.11522511574</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45948.11522511574</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45948.11522511574</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45948.11522511574</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45948.11522511574</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45948.11522511574</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45948.11522511574</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45948.11522511574</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45948.11522511574</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45948.11522511574</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45948.11522511574</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45948.11522511574</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45948.11522511574</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45948.11522511574</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45948.11522511574</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45948.11522511574</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45948.11522511574</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45948.11522511574</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45948.11522511574</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45948.11522511574</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45948.11522511574</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45948.11522511574</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45948.11522511574</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45948.11522511574</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45948.11522511574</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45948.11522511574</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45948.11522511574</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45948.11522511574</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45948.11522511574</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45948.11522511574</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45948.11522511574</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45948.11522511574</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45948.11522511574</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45948.11522511574</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45948.11522511574</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45948.11522511574</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45948.11522511574</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45948.11522511574</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45948.11522511574</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45948.11522511574</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45948.11522511574</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45948.11522511574</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45948.11522511574</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45948.11522511574</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45948.11522511574</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45948.11522511574</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45948.11522511574</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45948.11522511574</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45948.11522511574</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45948.11522511574</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45948.11522511574</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45948.11522511574</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45948.11522511574</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45948.11522511574</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45948.11522511574</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45948.11522511574</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45948.11522511574</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45948.11522511574</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45948.11522511574</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45948.11522511574</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45948.11522511574</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45948.11522511574</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45948.11522511574</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45948.11522511574</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45948.11522511574</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45948.11522511574</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45948.11522511574</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45948.11522511574</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45948.11522511574</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45948.11522511574</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45948.11522511574</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45948.11522511574</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45948.11522511574</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45948.11522511574</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45948.11522511574</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45948.11522511574</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45948.11522511574</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45948.11522511574</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45948.11522511574</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45948.11522511574</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45948.11522511574</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45948.11522511574</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45948.11522511574</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45948.11522511574</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45948.11522511574</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45948.11522511574</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45948.11522511574</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45948.11522511574</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45948.11522511574</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45948.11522511574</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45948.11522511574</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45948.11522511574</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45948.11522511574</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45948.11522511574</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45948.11522511574</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45948.11522511574</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45948.11522511574</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45948.11522511574</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45948.11522511574</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45948.11522511574</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45948.11522511574</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45948.11522511574</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45948.11522511574</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45948.11522511574</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45948.11522511574</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45948.11522511574</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45948.11522511574</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45948.11522511574</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45948.11522511574</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45948.11522511574</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45948.11522511574</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45948.11522511574</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45948.11522511574</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45948.11522511574</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45948.11522511574</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45948.11522511574</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45948.11522511574</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45948.11522511574</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45948.11522511574</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45948.11522511574</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45948.11522511574</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45948.11522511574</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45948.11522511574</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45948.11522511574</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45948.11522511574</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45948.11522511574</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45948.11522511574</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45948.11522511574</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45948.11522511574</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45948.11522511574</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45948.11522511574</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45948.11522511574</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45948.11522511574</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45948.11522511574</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45948.11522511574</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45948.11522511574</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45948.11522511574</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45948.11522511574</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45948.11522511574</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45948.11522511574</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45948.11522511574</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45948.11522511574</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45948.11522511574</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45948.11522511574</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45948.11522511574</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45948.11522511574</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45948.11522511574</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45948.11522511574</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45948.11522511574</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45948.11522511574</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45948.11522511574</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45948.11522511574</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45948.11522511574</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45948.11522511574</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45948.11522511574</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45948.11522511574</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45948.11522511574</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45948.11522511574</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45948.11522511574</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45948.11522511574</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45948.11522511574</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45948.11522511574</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45948.11522511574</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45948.11522511574</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45948.11522511574</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45948.11522511574</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45948.11522511574</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45948.11522511574</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45948.11522511574</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45948.11522511574</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45948.11522511574</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45948.11522511574</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45948.11522511574</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45948.11522511574</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45948.11522511574</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45948.11522511574</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45948.11522511574</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45948.11522511574</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45948.11522511574</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45948.11522511574</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45948.11522511574</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45948.11522511574</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45948.11522511574</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45948.11522511574</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45948.11522511574</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45948.11522511574</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45948.11522511574</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45948.11522511574</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45948.11522511574</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45948.11522511574</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45948.11522511574</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45948.11522511574</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45948.11522511574</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45948.11522511574</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45948.11522511574</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45948.11522511574</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45948.11522511574</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45948.11522511574</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45948.11522511574</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45948.11522511574</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45948.11522511574</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45948.11522511574</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45948.11522511574</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45948.11522511574</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45948.11522511574</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45948.11522511574</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45948.11522511574</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45948.11522511574</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45948.11522511574</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45948.11522511574</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45948.11522511574</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45948.11522511574</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45948.11522511574</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45948.11522511574</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45948.11522511574</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45948.11522511574</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45948.11522511574</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45948.11522511574</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45948.11522511574</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45948.11522511574</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45948.11522511574</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45948.11522511574</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45948.11522511574</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45948.11522511574</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45948.11522511574</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45948.11522511574</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45948.11522511574</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45948.11522511574</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45948.11522511574</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45948.11522511574</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45948.11522511574</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45948.11522511574</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45948.11522511574</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45948.11522511574</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45948.11522511574</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45948.11522511574</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45948.11522511574</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45948.11522511574</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45948.11522511574</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45948.11522511574</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45948.11522511574</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45948.11522511574</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45948.11522511574</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45948.11522511574</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45948.11522511574</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45948.11522511574</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45948.11522511574</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45948.11522511574</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45948.11522511574</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45948.11522511574</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45948.11522511574</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45948.11522511574</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45948.11522511574</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45948.11522511574</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45948.11522511574</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45948.11522511574</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45948.11522511574</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45948.11522511574</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45948.11522511574</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45948.11522511574</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45948.11522511574</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45948.11522511574</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45948.11522511574</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45948.11522511574</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45948.11522511574</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45948.11522511574</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45948.11522511574</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45948.11522511574</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45948.11522511574</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45948.11522511574</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45948.11522511574</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45948.11522511574</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45948.11522511574</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45948.11522511574</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45948.11522511574</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45948.11522511574</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45948.11522511574</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45948.11522511574</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45948.11522511574</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45948.11522511574</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45948.11522511574</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45948.11522511574</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45948.11522511574</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45948.11522511574</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45948.11522511574</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45948.11522511574</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45948.11522511574</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45948.11522511574</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45948.11522511574</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45948.11522511574</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45948.11522511574</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45948.11522511574</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45948.11522511574</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45948.11522511574</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45948.11522511574</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45948.11522511574</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45948.11522511574</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F7" sqref="F7"/>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39073</v>
      </c>
      <c r="B2" s="146" t="s">
        <v>5398</v>
      </c>
      <c r="C2" s="145">
        <v>1</v>
      </c>
      <c r="D2" s="146" t="s">
        <v>34463</v>
      </c>
      <c r="E2" s="145" t="s">
        <v>39074</v>
      </c>
      <c r="F2" s="147">
        <v>45926.772847222222</v>
      </c>
      <c r="G2" s="148">
        <f ca="1">IFERROR(NOW()-F2,"-")</f>
        <v>21.342377893517551</v>
      </c>
      <c r="H2" s="149">
        <v>45927.449074074102</v>
      </c>
      <c r="I2" s="146" t="str">
        <f>IFERROR(VLOOKUP(D2,DB!A:F,6,0),"")</f>
        <v>SCECO</v>
      </c>
      <c r="J2" s="146" t="str">
        <f>IFERROR(VLOOKUP(D2,DB!A:G,7,0),"")</f>
        <v>Weak</v>
      </c>
      <c r="K2" s="145" t="s">
        <v>39075</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39076</v>
      </c>
      <c r="B3" s="146" t="str">
        <f>IFERROR(VLOOKUP(D3,DB!A:K,11,0),"")</f>
        <v>R6</v>
      </c>
      <c r="C3" s="145">
        <v>1</v>
      </c>
      <c r="D3" s="146" t="s">
        <v>34282</v>
      </c>
      <c r="E3" s="145" t="s">
        <v>38964</v>
      </c>
      <c r="F3" s="149">
        <v>45939.529062499998</v>
      </c>
      <c r="G3" s="148">
        <f ca="1">IFERROR(NOW()-F3,"-")</f>
        <v>8.5861626157420687</v>
      </c>
      <c r="H3" s="149">
        <v>45927.987534722219</v>
      </c>
      <c r="I3" s="146" t="str">
        <f>IFERROR(VLOOKUP(D3,DB!A:F,6,0),"")</f>
        <v>SCECO</v>
      </c>
      <c r="J3" s="146" t="str">
        <f>IFERROR(VLOOKUP(D3,DB!A:G,7,0),"")</f>
        <v>Vandalized</v>
      </c>
      <c r="K3" s="145" t="s">
        <v>39077</v>
      </c>
      <c r="L3" s="146" t="str">
        <f>IFERROR(VLOOKUP(D3,DB!A:I,9,0),"")</f>
        <v>Latis</v>
      </c>
    </row>
    <row r="4" spans="1:16383" ht="31.5" customHeight="1">
      <c r="A4" s="145" t="s">
        <v>39078</v>
      </c>
      <c r="B4" s="145" t="str">
        <f>IFERROR(VLOOKUP(D4,DB!A:K,11,0),"")</f>
        <v>R6</v>
      </c>
      <c r="C4" s="145">
        <v>1</v>
      </c>
      <c r="D4" s="145" t="s">
        <v>32639</v>
      </c>
      <c r="E4" s="145" t="s">
        <v>38964</v>
      </c>
      <c r="F4" s="149">
        <v>45948.076863425929</v>
      </c>
      <c r="G4" s="148">
        <f ca="1">IFERROR(NOW()-F4,"-")</f>
        <v>3.8361689810699318E-2</v>
      </c>
      <c r="H4" s="149">
        <v>45948.058831018519</v>
      </c>
      <c r="I4" s="145" t="str">
        <f>IFERROR(VLOOKUP(D4,DB!A:F,6,0),"")</f>
        <v>SCECO</v>
      </c>
      <c r="J4" s="145" t="str">
        <f>IFERROR(VLOOKUP(D4,DB!A:G,7,0),"")</f>
        <v>Dead+No BB Design</v>
      </c>
      <c r="K4" s="145" t="s">
        <v>39079</v>
      </c>
      <c r="L4" s="145" t="str">
        <f>IFERROR(VLOOKUP(D4,DB!A:I,9,0),"")</f>
        <v>Latis</v>
      </c>
    </row>
    <row r="5" spans="1:16383" ht="31.5" customHeight="1">
      <c r="A5" s="107"/>
      <c r="B5" s="106" t="str">
        <f>IFERROR(VLOOKUP(D5,DB!A:K,11,0),"")</f>
        <v/>
      </c>
      <c r="C5" s="108"/>
      <c r="D5" s="106"/>
      <c r="E5" s="109"/>
      <c r="F5" s="110"/>
      <c r="G5" s="78">
        <f ca="1">IFERROR(NOW()-F5,"-")</f>
        <v>45948.11522511574</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45948.11522511574</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45948.11522511574</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45948.11522511574</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45948.11522511574</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45948.11522511574</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45948.11522511574</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45948.11522511574</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45948.11522511574</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45948.11522511574</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45948.11522511574</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45948.11522511574</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45948.11522511574</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45948.11522511574</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45948.11522511574</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45948.11522511574</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45948.11522511574</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45948.11522511574</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45948.11522511574</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45948.11522511574</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45948.11522511574</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45948.11522511574</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45948.11522511574</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45948.11522511574</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45948.11522511574</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45948.11522511574</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45948.11522511574</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45948.11522511574</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45948.11522511574</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45948.11522511574</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45948.11522511574</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45948.11522511574</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45948.11522511574</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45948.11522511574</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45948.11522511574</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45948.11522511574</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45948.11522511574</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45948.11522511574</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45948.11522511574</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45948.11522511574</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45948.11522511574</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45948.11522511574</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45948.11522511574</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45948.11522511574</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45948.11522511574</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45948.11522511574</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45948.11522511574</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45948.11522511574</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45948.11522511574</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45948.11522511574</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45948.11522511574</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45948.11522511574</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45948.11522511574</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45948.11522511574</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45948.11522511574</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45948.11522511574</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45948.11522511574</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45948.11522511574</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45948.11522511574</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45948.11522511574</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45948.11522511574</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45948.11522511574</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45948.11522511574</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45948.11522511574</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45948.11522511574</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45948.11522511574</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45948.11522511574</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45948.11522511574</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45948.11522511574</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45948.11522511574</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45948.11522511574</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45948.11522511574</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45948.11522511574</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45948.11522511574</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45948.11522511574</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45948.11522511574</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45948.11522511574</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45948.11522511574</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45948.11522511574</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45948.11522511574</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45948.11522511574</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45948.11522511574</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45948.11522511574</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45948.11522511574</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45948.11522511574</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45948.11522511574</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45948.11522511574</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45948.11522511574</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45948.11522511574</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45948.11522511574</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45948.11522511574</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45948.11522511574</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45948.11522511574</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45948.11522511574</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45948.11522511574</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2025-10-17T23:47:44Z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