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43" documentId="13_ncr:1_{F6CB121F-512D-4AA6-A0C1-0FB36C537598}" xr6:coauthVersionLast="47" xr6:coauthVersionMax="47" xr10:uidLastSave="{72E9080C-E2B8-4E83-9015-CABF96DD2D91}"/>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I2" i="6"/>
  <c r="L2" i="6"/>
  <c r="J2" i="6"/>
  <c r="L4" i="5"/>
  <c r="L5" i="5"/>
  <c r="L6" i="5"/>
  <c r="L7" i="5"/>
  <c r="L8" i="5"/>
  <c r="L9" i="5"/>
  <c r="L10" i="5"/>
  <c r="L11" i="5"/>
  <c r="J4" i="5"/>
  <c r="J5" i="5"/>
  <c r="J6" i="5"/>
  <c r="J7" i="5"/>
  <c r="J8" i="5"/>
  <c r="J9" i="5"/>
  <c r="J10" i="5"/>
  <c r="J11" i="5"/>
  <c r="I4" i="5"/>
  <c r="I5" i="5"/>
  <c r="I6" i="5"/>
  <c r="I7" i="5"/>
  <c r="I8" i="5"/>
  <c r="I9" i="5"/>
  <c r="I10" i="5"/>
  <c r="I11" i="5"/>
  <c r="B4" i="5"/>
  <c r="B5" i="5"/>
  <c r="B6" i="5"/>
  <c r="B7" i="5"/>
  <c r="B8" i="5"/>
  <c r="B9" i="5"/>
  <c r="B10" i="5"/>
  <c r="B11"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<sst xmlns="http://schemas.openxmlformats.org/spreadsheetml/2006/main" count="178615" uniqueCount="39091">
  <si>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</si>
  <si>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</si>
  <si>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</si>
  <si>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</si>
  <si>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</si>
  <si>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</si>
  <si>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</si>
  <si>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</si>
  <si>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</si>
  <si>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</si>
  <si>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</si>
  <si>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</si>
  <si>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</si>
  <si>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</si>
  <si>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</si>
  <si>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</si>
  <si>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</si>
  <si>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</si>
  <si>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</si>
  <si>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</si>
  <si>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</si>
  <si>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</si>
  <si>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</si>
  <si>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</si>
  <si>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</si>
  <si>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</si>
  <si>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</si>
  <si>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</si>
  <si>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</si>
  <si>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</si>
  <si>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</si>
  <si>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</si>
  <si>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</si>
  <si>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</si>
  <si>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</si>
  <si>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</si>
  <si>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</si>
  <si>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</si>
  <si>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</si>
  <si>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</si>
  <si>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</si>
  <si>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</si>
  <si>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</si>
  <si>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</si>
  <si>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</si>
  <si>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</si>
  <si>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</si>
  <si>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</si>
  <si>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</si>
  <si>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</si>
  <si>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</si>
  <si>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</si>
  <si>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</si>
  <si>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</si>
  <si>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</si>
  <si>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</si>
  <si>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</si>
  <si>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</si>
  <si>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</si>
  <si>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</si>
  <si>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</si>
  <si>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</si>
  <si>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</si>
  <si>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</si>
  <si>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</si>
  <si>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</si>
  <si>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</si>
  <si>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</si>
  <si>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</si>
  <si>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</si>
  <si>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</si>
  <si>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</si>
  <si>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</si>
  <si>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</si>
  <si>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</si>
  <si>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</si>
  <si>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</si>
  <si>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</si>
  <si>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</si>
  <si>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</si>
  <si>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</si>
  <si>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</si>
  <si>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</si>
  <si>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</si>
  <si>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</si>
  <si>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</si>
  <si>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</si>
  <si>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</si>
  <si>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</si>
  <si>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</si>
  <si>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</si>
  <si>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</si>
  <si>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</si>
  <si>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</si>
  <si>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</si>
  <si>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</si>
  <si>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</si>
  <si>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</si>
  <si>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</si>
  <si>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</si>
  <si>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</si>
  <si>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</si>
  <si>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</si>
  <si>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</si>
  <si>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</si>
  <si>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</si>
  <si>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</si>
  <si>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</si>
  <si>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</si>
  <si>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</si>
  <si>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</si>
  <si>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</si>
  <si>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</si>
  <si>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</si>
  <si>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</si>
  <si>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</si>
  <si>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</si>
  <si>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</si>
  <si>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</si>
  <si>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</si>
  <si>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</si>
  <si>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</si>
  <si>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</si>
  <si>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</si>
  <si>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</si>
  <si>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</si>
  <si>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</si>
  <si>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</si>
  <si>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</si>
  <si>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</si>
  <si>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</si>
  <si>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</si>
  <si>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</si>
  <si>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</si>
  <si>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</si>
  <si>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</si>
  <si>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</si>
  <si>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</si>
  <si>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</si>
  <si>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</si>
  <si>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</si>
  <si>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</si>
  <si>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</si>
  <si>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</si>
  <si>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</si>
  <si>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</si>
  <si>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</si>
  <si>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</si>
  <si>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</si>
  <si>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</si>
  <si>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</si>
  <si>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</si>
  <si>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</si>
  <si>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</si>
  <si>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</si>
  <si>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</si>
  <si>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</si>
  <si>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</si>
  <si>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</si>
  <si>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</si>
  <si>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</si>
  <si>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</si>
  <si>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</si>
  <si>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</si>
  <si>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</si>
  <si>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</si>
  <si>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</si>
  <si>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</si>
  <si>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</si>
  <si>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</si>
  <si>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</si>
  <si>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</si>
  <si>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</si>
  <si>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</si>
  <si>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</si>
  <si>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</si>
  <si>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</si>
  <si>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</si>
  <si>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</si>
  <si>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</si>
  <si>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</si>
  <si>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</si>
  <si>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</si>
  <si>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</si>
  <si>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</si>
  <si>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</si>
  <si>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</si>
  <si>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</si>
  <si>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</si>
  <si>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</si>
  <si>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</si>
  <si>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</si>
  <si>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</si>
  <si>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</si>
  <si>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</si>
  <si>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</si>
  <si>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</si>
  <si>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</si>
  <si>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</si>
  <si>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</si>
  <si>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</si>
  <si>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</si>
  <si>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</si>
  <si>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</si>
  <si>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</si>
  <si>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</si>
  <si>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</si>
  <si>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</si>
  <si>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</si>
  <si>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</si>
  <si>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</si>
  <si>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</si>
  <si>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</si>
  <si>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</si>
  <si>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</si>
  <si>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</si>
  <si>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</si>
  <si>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</si>
  <si>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</si>
  <si>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</si>
  <si>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</si>
  <si>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</si>
  <si>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</si>
  <si>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</si>
  <si>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</si>
  <si>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</si>
  <si>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</si>
  <si>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</si>
  <si>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</si>
  <si>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</si>
  <si>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</si>
  <si>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</si>
  <si>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</si>
  <si>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</si>
  <si>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</si>
  <si>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</si>
  <si>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</si>
  <si>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</si>
  <si>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</si>
  <si>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</si>
  <si>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</si>
  <si>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</si>
  <si>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</si>
  <si>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</si>
  <si>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</si>
  <si>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</si>
  <si>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</si>
  <si>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</si>
  <si>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</si>
  <si>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</si>
  <si>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</si>
  <si>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</si>
  <si>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</si>
  <si>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</si>
  <si>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</si>
  <si>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</si>
  <si>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</si>
  <si>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</si>
  <si>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</si>
  <si>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</si>
  <si>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</si>
  <si>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</si>
  <si>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</si>
  <si>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</si>
  <si>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</si>
  <si>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</si>
  <si>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</si>
  <si>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</si>
  <si>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</si>
  <si>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</si>
  <si>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</si>
  <si>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</si>
  <si>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</si>
  <si>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</si>
  <si>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</si>
  <si>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</si>
  <si>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</si>
  <si>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</si>
  <si>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</si>
  <si>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</si>
  <si>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</si>
  <si>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</si>
  <si>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</si>
  <si>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</si>
  <si>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</si>
  <si>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</si>
  <si>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</si>
  <si>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</si>
  <si>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</si>
  <si>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</si>
  <si>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</si>
  <si>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</si>
  <si>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</si>
  <si>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</si>
  <si>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</si>
  <si>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</si>
  <si>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</si>
  <si>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</si>
  <si>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</si>
  <si>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</si>
  <si>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</si>
  <si>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</si>
  <si>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</si>
  <si>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</si>
  <si>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</si>
  <si>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</si>
  <si>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</si>
  <si>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</si>
  <si>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</si>
  <si>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</si>
  <si>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</si>
  <si>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</si>
  <si>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</si>
  <si>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</si>
  <si>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</si>
  <si>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</si>
  <si>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</si>
  <si>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</si>
  <si>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</si>
  <si>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</si>
  <si>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</si>
  <si>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</si>
  <si>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</si>
  <si>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</si>
  <si>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</si>
  <si>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</si>
  <si>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</si>
  <si>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</si>
  <si>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</si>
  <si>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</si>
  <si>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</si>
  <si>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</si>
  <si>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</si>
  <si>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</si>
  <si>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</si>
  <si>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</si>
  <si>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</si>
  <si>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</si>
  <si>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</si>
  <si>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</si>
  <si>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</si>
  <si>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</si>
  <si>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</si>
  <si>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</si>
  <si>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</si>
  <si>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</si>
  <si>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</si>
  <si>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</si>
  <si>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</si>
  <si>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</si>
  <si>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</si>
  <si>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</si>
  <si>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</si>
  <si>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</si>
  <si>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</si>
  <si>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</si>
  <si>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</si>
  <si>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</si>
  <si>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</si>
  <si>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</si>
  <si>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</si>
  <si>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</si>
  <si>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</si>
  <si>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</si>
  <si>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</si>
  <si>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</si>
  <si>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</si>
  <si>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</si>
  <si>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</si>
  <si>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</si>
  <si>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</si>
  <si>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</si>
  <si>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</si>
  <si>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</si>
  <si>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</si>
  <si>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</si>
  <si>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</si>
  <si>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</si>
  <si>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</si>
  <si>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</si>
  <si>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</si>
  <si>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</si>
  <si>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</si>
  <si>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</si>
  <si>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</si>
  <si>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</si>
  <si>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</si>
  <si>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</si>
  <si>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</si>
  <si>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</si>
  <si>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</si>
  <si>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</si>
  <si>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</si>
  <si>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</si>
  <si>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</si>
  <si>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</si>
  <si>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</si>
  <si>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</si>
  <si>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</si>
  <si>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</si>
  <si>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</si>
  <si>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</si>
  <si>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</si>
  <si>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</si>
  <si>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</si>
  <si>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</si>
  <si>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</si>
  <si>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</si>
  <si>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</si>
  <si>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</si>
  <si>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</si>
  <si>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</si>
  <si>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</si>
  <si>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</si>
  <si>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</si>
  <si>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</si>
  <si>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</si>
  <si>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</si>
  <si>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</si>
  <si>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</si>
  <si>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</si>
  <si>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</si>
  <si>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</si>
  <si>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</si>
  <si>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</si>
  <si>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</si>
  <si>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</si>
  <si>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</si>
  <si>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</si>
  <si>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</si>
  <si>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</si>
  <si>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</si>
  <si>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</si>
  <si>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</si>
  <si>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</si>
  <si>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</si>
  <si>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</si>
  <si>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</si>
  <si>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</si>
  <si>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</si>
  <si>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</si>
  <si>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</si>
  <si>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</si>
  <si>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</si>
  <si>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</si>
  <si>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</si>
  <si>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</si>
  <si>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</si>
  <si>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</si>
  <si>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</si>
  <si>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</si>
  <si>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</si>
  <si>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</si>
  <si>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</si>
  <si>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</si>
  <si>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</si>
  <si>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</si>
  <si>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</si>
  <si>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</si>
  <si>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</si>
  <si>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</si>
  <si>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</si>
  <si>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</si>
  <si>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</si>
  <si>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</si>
  <si>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</si>
  <si>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</si>
  <si>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</si>
  <si>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</si>
  <si>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</si>
  <si>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</si>
  <si>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</si>
  <si>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</si>
  <si>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</si>
  <si>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</si>
  <si>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</si>
  <si>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</si>
  <si>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</si>
  <si>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</si>
  <si>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</si>
  <si>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</si>
  <si>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</si>
  <si>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</si>
  <si>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</si>
  <si>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</si>
  <si>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</si>
  <si>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</si>
  <si>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</si>
  <si>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</si>
  <si>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</si>
  <si>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</si>
  <si>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</si>
  <si>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</si>
  <si>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</si>
  <si>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</si>
  <si>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</si>
  <si>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</si>
  <si>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</si>
  <si>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</si>
  <si>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</si>
  <si>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</si>
  <si>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</si>
  <si>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</si>
  <si>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</si>
  <si>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</si>
  <si>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</si>
  <si>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</si>
  <si>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</si>
  <si>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</si>
  <si>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</si>
  <si>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</si>
  <si>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</si>
  <si>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</si>
  <si>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</si>
  <si>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</si>
  <si>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</si>
  <si>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</si>
  <si>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</si>
  <si>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</si>
  <si>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</si>
  <si>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</si>
  <si>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</si>
  <si>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</si>
  <si>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</si>
  <si>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</si>
  <si>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</si>
  <si>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</si>
  <si>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</si>
  <si>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</si>
  <si>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</si>
  <si>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</si>
  <si>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</si>
  <si>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</si>
  <si>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</si>
  <si>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</si>
  <si>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</si>
  <si>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</si>
  <si>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</si>
  <si>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</si>
  <si>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</si>
  <si>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</si>
  <si>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</si>
  <si>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</si>
  <si>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</si>
  <si>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</si>
  <si>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</si>
  <si>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</si>
  <si>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</si>
  <si>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</si>
  <si>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</si>
  <si>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</si>
  <si>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</si>
  <si>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</si>
  <si>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</si>
  <si>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</si>
  <si>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</si>
  <si>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</si>
  <si>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</si>
  <si>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</si>
  <si>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</si>
  <si>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</si>
  <si>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</si>
  <si>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</si>
  <si>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</si>
  <si>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</si>
  <si>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</si>
  <si>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</si>
  <si>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</si>
  <si>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</si>
  <si>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</si>
  <si>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</si>
  <si>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</si>
  <si>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</si>
  <si>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</si>
  <si>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</si>
  <si>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</si>
  <si>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</si>
  <si>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</si>
  <si>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</si>
  <si>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</si>
  <si>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</si>
  <si>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</si>
  <si>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</si>
  <si>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</si>
  <si>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</si>
  <si>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</si>
  <si>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</si>
  <si>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</si>
  <si>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</si>
  <si>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</si>
  <si>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</si>
  <si>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</si>
  <si>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</si>
  <si>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</si>
  <si>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</si>
  <si>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</si>
  <si>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</si>
  <si>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</si>
  <si>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</si>
  <si>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</si>
  <si>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</si>
  <si>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</si>
  <si>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</si>
  <si>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</si>
  <si>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</si>
  <si>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</si>
  <si>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</si>
  <si>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</si>
  <si>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</si>
  <si>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</si>
  <si>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</si>
  <si>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</si>
  <si>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</si>
  <si>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</si>
  <si>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</si>
  <si>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</si>
  <si>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</si>
  <si>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</si>
  <si>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</si>
  <si>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</si>
  <si>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</si>
  <si>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</si>
  <si>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</si>
  <si>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</si>
  <si>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</si>
  <si>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</si>
  <si>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</si>
  <si>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</si>
  <si>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</si>
  <si>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</si>
  <si>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</si>
  <si>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</si>
  <si>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</si>
  <si>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</si>
  <si>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</si>
  <si>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</si>
  <si>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</si>
  <si>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</si>
  <si>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</si>
  <si>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</si>
  <si>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</si>
  <si>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</si>
  <si>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</si>
  <si>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</si>
  <si>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</si>
  <si>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</si>
  <si>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</si>
  <si>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</si>
  <si>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</si>
  <si>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</si>
  <si>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</si>
  <si>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</si>
  <si>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</si>
  <si>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</si>
  <si>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</si>
  <si>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</si>
  <si>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</si>
  <si>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</si>
  <si>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</si>
  <si>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</si>
  <si>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</si>
  <si>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</si>
  <si>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</si>
  <si>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</si>
  <si>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</si>
  <si>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</si>
  <si>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</si>
  <si>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</si>
  <si>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</si>
  <si>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</si>
  <si>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</si>
  <si>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</si>
  <si>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</si>
  <si>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</si>
  <si>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</si>
  <si>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</si>
  <si>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</si>
  <si>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</si>
  <si>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</si>
  <si>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</si>
  <si>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</si>
  <si>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</si>
  <si>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</si>
  <si>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</si>
  <si>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</si>
  <si>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</si>
  <si>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</si>
  <si>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</si>
  <si>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</si>
  <si>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</si>
  <si>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</si>
  <si>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</si>
  <si>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</si>
  <si>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</si>
  <si>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</si>
  <si>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</si>
  <si>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</si>
  <si>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</si>
  <si>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</si>
  <si>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</si>
  <si>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</si>
  <si>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</si>
  <si>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</si>
  <si>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</si>
  <si>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</si>
  <si>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</si>
  <si>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</si>
  <si>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</si>
  <si>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</si>
  <si>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</si>
  <si>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</si>
  <si>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</si>
  <si>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</si>
  <si>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</si>
  <si>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</si>
  <si>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</si>
  <si>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</si>
  <si>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</si>
  <si>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</si>
  <si>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</si>
  <si>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</si>
  <si>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</si>
  <si>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</si>
  <si>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</si>
  <si>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</si>
  <si>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</si>
  <si>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</si>
  <si>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</si>
  <si>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</si>
  <si>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</si>
  <si>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</si>
  <si>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</si>
  <si>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</si>
  <si>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</si>
  <si>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</si>
  <si>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</si>
  <si>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</si>
  <si>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</si>
  <si>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</si>
  <si>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</si>
  <si>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</si>
  <si>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</si>
  <si>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</si>
  <si>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</si>
  <si>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</si>
  <si>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</si>
  <si>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</si>
  <si>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</si>
  <si>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</si>
  <si>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</si>
  <si>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</si>
  <si>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</si>
  <si>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</si>
  <si>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</si>
  <si>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</si>
  <si>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</si>
  <si>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</si>
  <si>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</si>
  <si>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</si>
  <si>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</si>
  <si>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</si>
  <si>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</si>
  <si>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</si>
  <si>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</si>
  <si>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</si>
  <si>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</si>
  <si>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</si>
  <si>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</si>
  <si>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</si>
  <si>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</si>
  <si>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</si>
  <si>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</si>
  <si>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</si>
  <si>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</si>
  <si>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</si>
  <si>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</si>
  <si>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</si>
  <si>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</si>
  <si>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</si>
  <si>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</si>
  <si>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</si>
  <si>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</si>
  <si>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</si>
  <si>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</si>
  <si>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</si>
  <si>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</si>
  <si>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</si>
  <si>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</si>
  <si>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</si>
  <si>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</si>
  <si>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</si>
  <si>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</si>
  <si>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</si>
  <si>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</si>
  <si>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</si>
  <si>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</si>
  <si>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</si>
  <si>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</si>
  <si>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</si>
  <si>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</si>
  <si>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</si>
  <si>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</si>
  <si>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</si>
  <si>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</si>
  <si>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</si>
  <si>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</si>
  <si>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</si>
  <si>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</si>
  <si>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</si>
  <si>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</si>
  <si>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</si>
  <si>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</si>
  <si>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</si>
  <si>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</si>
  <si>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</si>
  <si>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</si>
  <si>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</si>
  <si>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</si>
  <si>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</si>
  <si>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</si>
  <si>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</si>
  <si>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</si>
  <si>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</si>
  <si>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</si>
  <si>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</si>
  <si>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</si>
  <si>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</si>
  <si>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</si>
  <si>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</si>
  <si>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</si>
  <si>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</si>
  <si>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</si>
  <si>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</si>
  <si>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</si>
  <si>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</si>
  <si>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</si>
  <si>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</si>
  <si>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</si>
  <si>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</si>
  <si>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</si>
  <si>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</si>
  <si>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</si>
  <si>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</si>
  <si>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</si>
  <si>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</si>
  <si>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</si>
  <si>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</si>
  <si>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</si>
  <si>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</si>
  <si>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</si>
  <si>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</si>
  <si>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</si>
  <si>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</si>
  <si>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</si>
  <si>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</si>
  <si>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</si>
  <si>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</si>
  <si>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</si>
  <si>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</si>
  <si>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</si>
  <si>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</si>
  <si>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</si>
  <si>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</si>
  <si>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</si>
  <si>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</si>
  <si>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</si>
  <si>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</si>
  <si>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</si>
  <si>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</si>
  <si>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</si>
  <si>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</si>
  <si>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</si>
  <si>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</si>
  <si>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</si>
  <si>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</si>
  <si>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</si>
  <si>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</si>
  <si>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</si>
  <si>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</si>
  <si>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</si>
  <si>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</si>
  <si>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</si>
  <si>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</si>
  <si>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</si>
  <si>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</si>
  <si>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</si>
  <si>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</si>
  <si>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</si>
  <si>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</si>
  <si>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</si>
  <si>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</si>
  <si>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</si>
  <si>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</si>
  <si>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</si>
  <si>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</si>
  <si>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</si>
  <si>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</si>
  <si>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</si>
  <si>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</si>
  <si>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</si>
  <si>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</si>
  <si>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</si>
  <si>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</si>
  <si>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</si>
  <si>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</si>
  <si>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</si>
  <si>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</si>
  <si>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</si>
  <si>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</si>
  <si>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</si>
  <si>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</si>
  <si>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</si>
  <si>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</si>
  <si>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</si>
  <si>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</si>
  <si>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</si>
  <si>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</si>
  <si>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</si>
  <si>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</si>
  <si>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</si>
  <si>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</si>
  <si>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</si>
  <si>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</si>
  <si>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</si>
  <si>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</si>
  <si>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</si>
  <si>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</si>
  <si>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</si>
  <si>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</si>
  <si>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</si>
  <si>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</si>
  <si>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</si>
  <si>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</si>
  <si>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</si>
  <si>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</si>
  <si>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</si>
  <si>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</si>
  <si>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</si>
  <si>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</si>
  <si>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</si>
  <si>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</si>
  <si>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</si>
  <si>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</si>
  <si>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</si>
  <si>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</si>
  <si>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</si>
  <si>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</si>
  <si>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</si>
  <si>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</si>
  <si>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</si>
  <si>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</si>
  <si>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</si>
  <si>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</si>
  <si>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</si>
  <si>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</si>
  <si>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</si>
  <si>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</si>
  <si>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</si>
  <si>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</si>
  <si>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</si>
  <si>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</si>
  <si>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</si>
  <si>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</si>
  <si>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</si>
  <si>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</si>
  <si>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</si>
  <si>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</si>
  <si>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</si>
  <si>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</si>
  <si>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</si>
  <si>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</si>
  <si>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</si>
  <si>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</si>
  <si>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</si>
  <si>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</si>
  <si>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</si>
  <si>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</si>
  <si>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</si>
  <si>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</si>
  <si>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</si>
  <si>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</si>
  <si>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</si>
  <si>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</si>
  <si>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</si>
  <si>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</si>
  <si>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</si>
  <si>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</si>
  <si>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</si>
  <si>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</si>
  <si>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</si>
  <si>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</si>
  <si>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</si>
  <si>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</si>
  <si>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</si>
  <si>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</si>
  <si>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</si>
  <si>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</si>
  <si>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</si>
  <si>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</si>
  <si>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</si>
  <si>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</si>
  <si>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</si>
  <si>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</si>
  <si>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</si>
  <si>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</si>
  <si>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</si>
  <si>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</si>
  <si>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</si>
  <si>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</si>
  <si>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</si>
  <si>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</si>
  <si>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</si>
  <si>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</si>
  <si>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</si>
  <si>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</si>
  <si>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</si>
  <si>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</si>
  <si>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</si>
  <si>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</si>
  <si>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</si>
  <si>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</si>
  <si>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</si>
  <si>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</si>
  <si>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</si>
  <si>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</si>
  <si>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</si>
  <si>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</si>
  <si>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</si>
  <si>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</si>
  <si>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</si>
  <si>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</si>
  <si>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</si>
  <si>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</si>
  <si>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</si>
  <si>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</si>
  <si>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</si>
  <si>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</si>
  <si>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</si>
  <si>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</si>
  <si>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</si>
  <si>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</si>
  <si>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</si>
  <si>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</si>
  <si>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</si>
  <si>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</si>
  <si>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</si>
  <si>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</si>
  <si>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</si>
  <si>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</si>
  <si>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</si>
  <si>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</si>
  <si>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</si>
  <si>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</si>
  <si>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</si>
  <si>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</si>
  <si>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</si>
  <si>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</si>
  <si>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</si>
  <si>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</si>
  <si>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</si>
  <si>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</si>
  <si>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</si>
  <si>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</si>
  <si>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</si>
  <si>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</si>
  <si>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</si>
  <si>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</si>
  <si>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</si>
  <si>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</si>
  <si>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</si>
  <si>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</si>
  <si>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</si>
  <si>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</si>
  <si>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</si>
  <si>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</si>
  <si>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</si>
  <si>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</si>
  <si>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</si>
  <si>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</si>
  <si>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</si>
  <si>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</si>
  <si>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</si>
  <si>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</si>
  <si>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</si>
  <si>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</si>
  <si>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</si>
  <si>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</si>
  <si>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</si>
  <si>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</si>
  <si>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</si>
  <si>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</si>
  <si>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</si>
  <si>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</si>
  <si>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</si>
  <si>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</si>
  <si>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</si>
  <si>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</si>
  <si>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</si>
  <si>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</si>
  <si>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</si>
  <si>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</si>
  <si>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</si>
  <si>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</si>
  <si>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</si>
  <si>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</si>
  <si>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</si>
  <si>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</si>
  <si>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</si>
  <si>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</si>
  <si>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</si>
  <si>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</si>
  <si>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</si>
  <si>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</si>
  <si>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</si>
  <si>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</si>
  <si>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</si>
  <si>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</si>
  <si>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</si>
  <si>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</si>
  <si>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</si>
  <si>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</si>
  <si>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</si>
  <si>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</si>
  <si>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</si>
  <si>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</si>
  <si>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</si>
  <si>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</si>
  <si>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</si>
  <si>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</si>
  <si>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</si>
  <si>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</si>
  <si>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</si>
  <si>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</si>
  <si>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</si>
  <si>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</si>
  <si>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</si>
  <si>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</si>
  <si>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</si>
  <si>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</si>
  <si>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</si>
  <si>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</si>
  <si>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</si>
  <si>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</si>
  <si>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</si>
  <si>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</si>
  <si>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</si>
  <si>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</si>
  <si>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</si>
  <si>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</si>
  <si>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</si>
  <si>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</si>
  <si>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</si>
  <si>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</si>
  <si>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</si>
  <si>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</si>
  <si>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</si>
  <si>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</si>
  <si>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</si>
  <si>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</si>
  <si>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</si>
  <si>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</si>
  <si>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</si>
  <si>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</si>
  <si>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</si>
  <si>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</si>
  <si>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</si>
  <si>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</si>
  <si>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</si>
  <si>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</si>
  <si>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</si>
  <si>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</si>
  <si>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</si>
  <si>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</si>
  <si>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</si>
  <si>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</si>
  <si>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</si>
  <si>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</si>
  <si>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</si>
  <si>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</si>
  <si>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</si>
  <si>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</si>
  <si>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</si>
  <si>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</si>
  <si>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</si>
  <si>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</si>
  <si>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</si>
  <si>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</si>
  <si>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</si>
  <si>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</si>
  <si>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</si>
  <si>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</si>
  <si>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</si>
  <si>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</si>
  <si>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</si>
  <si>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</si>
  <si>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</si>
  <si>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</si>
  <si>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</si>
  <si>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</si>
  <si>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</si>
  <si>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</si>
  <si>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</si>
  <si>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</si>
  <si>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</si>
  <si>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</si>
  <si>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</si>
  <si>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</si>
  <si>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</si>
  <si>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</si>
  <si>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</si>
  <si>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</si>
  <si>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</si>
  <si>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</si>
  <si>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</si>
  <si>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</si>
  <si>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</si>
  <si>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</si>
  <si>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</si>
  <si>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</si>
  <si>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</si>
  <si>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</si>
  <si>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</si>
  <si>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</si>
  <si>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</si>
  <si>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</si>
  <si>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</si>
  <si>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</si>
  <si>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</si>
  <si>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</si>
  <si>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</si>
  <si>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</si>
  <si>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</si>
  <si>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</si>
  <si>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</si>
  <si>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</si>
  <si>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</si>
  <si>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</si>
  <si>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</si>
  <si>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</si>
  <si>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</si>
  <si>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</si>
  <si>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</si>
  <si>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</si>
  <si>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</si>
  <si>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</si>
  <si>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</si>
  <si>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</si>
  <si>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</si>
  <si>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</si>
  <si>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</si>
  <si>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</si>
  <si>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</si>
  <si>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</si>
  <si>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</si>
  <si>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</si>
  <si>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</si>
  <si>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</si>
  <si>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</si>
  <si>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</si>
  <si>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</si>
  <si>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</si>
  <si>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</si>
  <si>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</si>
  <si>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</si>
  <si>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</si>
  <si>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</si>
  <si>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</si>
  <si>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</si>
  <si>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</si>
  <si>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</si>
  <si>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</si>
  <si>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</si>
  <si>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</si>
  <si>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</si>
  <si>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</si>
  <si>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</si>
  <si>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</si>
  <si>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</si>
  <si>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</si>
  <si>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</si>
  <si>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</si>
  <si>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</si>
  <si>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</si>
  <si>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</si>
  <si>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</si>
  <si>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</si>
  <si>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</si>
  <si>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</si>
  <si>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</si>
  <si>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</si>
  <si>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</si>
  <si>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</si>
  <si>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</si>
  <si>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</si>
  <si>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</si>
  <si>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</si>
  <si>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</si>
  <si>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</si>
  <si>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</si>
  <si>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</si>
  <si>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</si>
  <si>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</si>
  <si>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</si>
  <si>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</si>
  <si>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</si>
  <si>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</si>
  <si>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</si>
  <si>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</si>
  <si>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</si>
  <si>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</si>
  <si>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</si>
  <si>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</si>
  <si>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</si>
  <si>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</si>
  <si>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</si>
  <si>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</si>
  <si>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</si>
  <si>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</si>
  <si>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</si>
  <si>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</si>
  <si>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</si>
  <si>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</si>
  <si>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</si>
  <si>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</si>
  <si>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</si>
  <si>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</si>
  <si>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</si>
  <si>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</si>
  <si>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</si>
  <si>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</si>
  <si>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</si>
  <si>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</si>
  <si>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</si>
  <si>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</si>
  <si>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</si>
  <si>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</si>
  <si>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</si>
  <si>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</si>
  <si>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</si>
  <si>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</si>
  <si>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</si>
  <si>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</si>
  <si>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</si>
  <si>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</si>
  <si>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</si>
  <si>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</si>
  <si>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</si>
  <si>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</si>
  <si>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</si>
  <si>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</si>
  <si>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</si>
  <si>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</si>
  <si>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</si>
  <si>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</si>
  <si>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</si>
  <si>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</si>
  <si>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</si>
  <si>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</si>
  <si>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</si>
  <si>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</si>
  <si>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</si>
  <si>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</si>
  <si>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</si>
  <si>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</si>
  <si>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</si>
  <si>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</si>
  <si>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</si>
  <si>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</si>
  <si>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</si>
  <si>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</si>
  <si>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</si>
  <si>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</si>
  <si>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</si>
  <si>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</si>
  <si>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</si>
  <si>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</si>
  <si>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</si>
  <si>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</si>
  <si>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</si>
  <si>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</si>
  <si>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</si>
  <si>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</si>
  <si>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</si>
  <si>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</si>
  <si>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</si>
  <si>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</si>
  <si>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</si>
  <si>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</si>
  <si>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</si>
  <si>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</si>
  <si>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</si>
  <si>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</si>
  <si>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</si>
  <si>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</si>
  <si>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</si>
  <si>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</si>
  <si>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</si>
  <si>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</si>
  <si>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</si>
  <si>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</si>
  <si>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</si>
  <si>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</si>
  <si>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</si>
  <si>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</si>
  <si>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</si>
  <si>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</si>
  <si>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</si>
  <si>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</si>
  <si>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</si>
  <si>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</si>
  <si>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</si>
  <si>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</si>
  <si>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</si>
  <si>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</si>
  <si>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</si>
  <si>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</si>
  <si>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</si>
  <si>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</si>
  <si>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</si>
  <si>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</si>
  <si>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</si>
  <si>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</si>
  <si>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</si>
  <si>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</si>
  <si>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</si>
  <si>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</si>
  <si>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</si>
  <si>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</si>
  <si>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</si>
  <si>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</si>
  <si>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</si>
  <si>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</si>
  <si>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</si>
  <si>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</si>
  <si>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</si>
  <si>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</si>
  <si>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</si>
  <si>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</si>
  <si>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</si>
  <si>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</si>
  <si>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</si>
  <si>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</si>
  <si>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</si>
  <si>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</si>
  <si>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</si>
  <si>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</si>
  <si>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</si>
  <si>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</si>
  <si>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</si>
  <si>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</si>
  <si>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</si>
  <si>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</si>
  <si>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</si>
  <si>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</si>
  <si>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</si>
  <si>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</si>
  <si>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</si>
  <si>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</si>
  <si>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</si>
  <si>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</si>
  <si>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</si>
  <si>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</si>
  <si>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</si>
  <si>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</si>
  <si>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</si>
  <si>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</si>
  <si>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</si>
  <si>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</si>
  <si>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</si>
  <si>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</si>
  <si>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</si>
  <si>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</si>
  <si>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</si>
  <si>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</si>
  <si>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</si>
  <si>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</si>
  <si>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</si>
  <si>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</si>
  <si>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</si>
  <si>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</si>
  <si>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</si>
  <si>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</si>
  <si>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</si>
  <si>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</si>
  <si>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</si>
  <si>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</si>
  <si>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</si>
  <si>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</si>
  <si>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</si>
  <si>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</si>
  <si>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</si>
  <si>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</si>
  <si>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</si>
  <si>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</si>
  <si>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</si>
  <si>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</si>
  <si>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</si>
  <si>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</si>
  <si>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</si>
  <si>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</si>
  <si>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</si>
  <si>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</si>
  <si>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</si>
  <si>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</si>
  <si>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</si>
  <si>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</si>
  <si>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</si>
  <si>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</si>
  <si>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</si>
  <si>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</si>
  <si>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</si>
  <si>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</si>
  <si>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</si>
  <si>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</si>
  <si>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</si>
  <si>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</si>
  <si>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</si>
  <si>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</si>
  <si>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</si>
  <si>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</si>
  <si>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</si>
  <si>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</si>
  <si>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</si>
  <si>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</si>
  <si>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</si>
  <si>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</si>
  <si>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</si>
  <si>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</si>
  <si>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</si>
  <si>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</si>
  <si>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</si>
  <si>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</si>
  <si>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</si>
  <si>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</si>
  <si>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</si>
  <si>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</si>
  <si>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</si>
  <si>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</si>
  <si>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</si>
  <si>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</si>
  <si>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</si>
  <si>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</si>
  <si>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</si>
  <si>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</si>
  <si>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</si>
  <si>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</si>
  <si>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</si>
  <si>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</si>
  <si>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</si>
  <si>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</si>
  <si>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</si>
  <si>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</si>
  <si>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</si>
  <si>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</si>
  <si>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</si>
  <si>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</si>
  <si>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</si>
  <si>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</si>
  <si>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</si>
  <si>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</si>
  <si>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</si>
  <si>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</si>
  <si>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</si>
  <si>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</si>
  <si>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</si>
  <si>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</si>
  <si>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</si>
  <si>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</si>
  <si>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</si>
  <si>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</si>
  <si>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</si>
  <si>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</si>
  <si>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</si>
  <si>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</si>
  <si>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</si>
  <si>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</si>
  <si>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</si>
  <si>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</si>
  <si>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</si>
  <si>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</si>
  <si>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</si>
  <si>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</si>
  <si>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</si>
  <si>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</si>
  <si>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</si>
  <si>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</si>
  <si>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</si>
  <si>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</si>
  <si>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</si>
  <si>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</si>
  <si>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</si>
  <si>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</si>
  <si>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</si>
  <si>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</si>
  <si>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</si>
  <si>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</si>
  <si>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</si>
  <si>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</si>
  <si>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</si>
  <si>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</si>
  <si>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</si>
  <si>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</si>
  <si>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</si>
  <si>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</si>
  <si>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</si>
  <si>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</si>
  <si>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</si>
  <si>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</si>
  <si>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</si>
  <si>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</si>
  <si>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</si>
  <si>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</si>
  <si>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</si>
  <si>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</si>
  <si>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</si>
  <si>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</si>
  <si>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</si>
  <si>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</si>
  <si>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</si>
  <si>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</si>
  <si>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</si>
  <si>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</si>
  <si>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</si>
  <si>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</si>
  <si>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</si>
  <si>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</si>
  <si>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</si>
  <si>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</si>
  <si>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</si>
  <si>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</si>
  <si>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</si>
  <si>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</si>
  <si>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</si>
  <si>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</si>
  <si>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</si>
  <si>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</si>
  <si>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</si>
  <si>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</si>
  <si>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</si>
  <si>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</si>
  <si>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</si>
  <si>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</si>
  <si>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</si>
  <si>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</si>
  <si>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</si>
  <si>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</si>
  <si>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</si>
  <si>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</si>
  <si>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</si>
  <si>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</si>
  <si>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</si>
  <si>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</si>
  <si>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</si>
  <si>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</si>
  <si>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</si>
  <si>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</si>
  <si>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</si>
  <si>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</si>
  <si>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</si>
  <si>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</si>
  <si>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</si>
  <si>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</si>
  <si>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</si>
  <si>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</si>
  <si>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</si>
  <si>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</si>
  <si>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</si>
  <si>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</si>
  <si>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</si>
  <si>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</si>
  <si>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</si>
  <si>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</si>
  <si>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</si>
  <si>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</si>
  <si>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</si>
  <si>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</si>
  <si>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</si>
  <si>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</si>
  <si>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</si>
  <si>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</si>
  <si>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</si>
  <si>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</si>
  <si>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</si>
  <si>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</si>
  <si>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</si>
  <si>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</si>
  <si>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</si>
  <si>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</si>
  <si>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</si>
  <si>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</si>
  <si>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</si>
  <si>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</si>
  <si>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</si>
  <si>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</si>
  <si>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</si>
  <si>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</si>
  <si>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</si>
  <si>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</si>
  <si>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</si>
  <si>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</si>
  <si>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</si>
  <si>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</si>
  <si>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</si>
  <si>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</si>
  <si>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</si>
  <si>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</si>
  <si>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</si>
  <si>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</si>
  <si>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</si>
  <si>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</si>
  <si>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</si>
  <si>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</si>
  <si>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</si>
  <si>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</si>
  <si>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</si>
  <si>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</si>
  <si>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</si>
  <si>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</si>
  <si>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</si>
  <si>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</si>
  <si>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</si>
  <si>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</si>
  <si>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</si>
  <si>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</si>
  <si>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</si>
  <si>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</si>
  <si>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</si>
  <si>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</si>
  <si>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</si>
  <si>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</si>
  <si>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</si>
  <si>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</si>
  <si>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</si>
  <si>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</si>
  <si>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</si>
  <si>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</si>
  <si>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</si>
  <si>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</si>
  <si>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</si>
  <si>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</si>
  <si>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</si>
  <si>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</si>
  <si>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</si>
  <si>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</si>
  <si>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</si>
  <si>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</si>
  <si>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</si>
  <si>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</si>
  <si>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</si>
  <si>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</si>
  <si>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</si>
  <si>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</si>
  <si>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</si>
  <si>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</si>
  <si>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</si>
  <si>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</si>
  <si>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</si>
  <si>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</si>
  <si>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</si>
  <si>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</si>
  <si>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</si>
  <si>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</si>
  <si>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</si>
  <si>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</si>
  <si>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</si>
  <si>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</si>
  <si>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</si>
  <si>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</si>
  <si>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</si>
  <si>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</si>
  <si>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</si>
  <si>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</si>
  <si>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</si>
  <si>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</si>
  <si>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</si>
  <si>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</si>
  <si>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</si>
  <si>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</si>
  <si>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</si>
  <si>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</si>
  <si>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</si>
  <si>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</si>
  <si>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</si>
  <si>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</si>
  <si>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</si>
  <si>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</si>
  <si>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</si>
  <si>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</si>
  <si>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</si>
  <si>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</si>
  <si>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</si>
  <si>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</si>
  <si>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</si>
  <si>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</si>
  <si>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</si>
  <si>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</si>
  <si>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</si>
  <si>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</si>
  <si>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</si>
  <si>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</si>
  <si>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</si>
  <si>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</si>
  <si>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</si>
  <si>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</si>
  <si>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</si>
  <si>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</si>
  <si>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</si>
  <si>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</si>
  <si>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</si>
  <si>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</si>
  <si>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</si>
  <si>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</si>
  <si>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</si>
  <si>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</si>
  <si>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</si>
  <si>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</si>
  <si>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</si>
  <si>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</si>
  <si>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</si>
  <si>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</si>
  <si>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</si>
  <si>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</si>
  <si>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</si>
  <si>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</si>
  <si>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</si>
  <si>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</si>
  <si>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</si>
  <si>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</si>
  <si>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</si>
  <si>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</si>
  <si>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</si>
  <si>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</si>
  <si>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</si>
  <si>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</si>
  <si>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</si>
  <si>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</si>
  <si>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</si>
  <si>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</si>
  <si>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</si>
  <si>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</si>
  <si>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</si>
  <si>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</si>
  <si>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</si>
  <si>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</si>
  <si>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</si>
  <si>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</si>
  <si>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</si>
  <si>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</si>
  <si>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</si>
  <si>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</si>
  <si>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</si>
  <si>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</si>
  <si>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</si>
  <si>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</si>
  <si>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</si>
  <si>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</si>
  <si>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</si>
  <si>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</si>
  <si>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</si>
  <si>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</si>
  <si>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</si>
  <si>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</si>
  <si>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</si>
  <si>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</si>
  <si>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</si>
  <si>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</si>
  <si>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</si>
  <si>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</si>
  <si>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</si>
  <si>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</si>
  <si>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</si>
  <si>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</si>
  <si>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</si>
  <si>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</si>
  <si>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</si>
  <si>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</si>
  <si>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</si>
  <si>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</si>
  <si>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</si>
  <si>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</si>
  <si>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</si>
  <si>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</si>
  <si>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</si>
  <si>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</si>
  <si>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</si>
  <si>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</si>
  <si>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</si>
  <si>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</si>
  <si>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</si>
  <si>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</si>
  <si>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</si>
  <si>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</si>
  <si>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</si>
  <si>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</si>
  <si>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</si>
  <si>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</si>
  <si>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</si>
  <si>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</si>
  <si>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</si>
  <si>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</si>
  <si>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</si>
  <si>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</si>
  <si>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</si>
  <si>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</si>
  <si>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</si>
  <si>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</si>
  <si>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</si>
  <si>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</si>
  <si>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</si>
  <si>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</si>
  <si>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</si>
  <si>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</si>
  <si>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</si>
  <si>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</si>
  <si>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</si>
  <si>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</si>
  <si>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</si>
  <si>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</si>
  <si>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</si>
  <si>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</si>
  <si>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</si>
  <si>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</si>
  <si>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</si>
  <si>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</si>
  <si>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</si>
  <si>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</si>
  <si>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</si>
  <si>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</si>
  <si>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</si>
  <si>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</si>
  <si>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</si>
  <si>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</si>
  <si>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</si>
  <si>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</si>
  <si>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</si>
  <si>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</si>
  <si>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</si>
  <si>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</si>
  <si>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</si>
  <si>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</si>
  <si>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</si>
  <si>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</si>
  <si>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</si>
  <si>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</si>
  <si>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</si>
  <si>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</si>
  <si>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</si>
  <si>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</si>
  <si>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</si>
  <si>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</si>
  <si>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</si>
  <si>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</si>
  <si>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</si>
  <si>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</si>
  <si>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</si>
  <si>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</si>
  <si>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</si>
  <si>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</si>
  <si>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</si>
  <si>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</si>
  <si>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</si>
  <si>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</si>
  <si>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</si>
  <si>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</si>
  <si>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</si>
  <si>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</si>
  <si>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</si>
  <si>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</si>
  <si>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</si>
  <si>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</si>
  <si>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</si>
  <si>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</si>
  <si>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</si>
  <si>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</si>
  <si>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</si>
  <si>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</si>
  <si>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</si>
  <si>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</si>
  <si>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</si>
  <si>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</si>
  <si>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</si>
  <si>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</si>
  <si>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</si>
  <si>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</si>
  <si>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</si>
  <si>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</si>
  <si>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</si>
  <si>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</si>
  <si>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</si>
  <si>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</si>
  <si>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</si>
  <si>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</si>
  <si>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</si>
  <si>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</si>
  <si>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</si>
  <si>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</si>
  <si>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</si>
  <si>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</si>
  <si>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</si>
  <si>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</si>
  <si>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</si>
  <si>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</si>
  <si>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</si>
  <si>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</si>
  <si>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</si>
  <si>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</si>
  <si>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</si>
  <si>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</si>
  <si>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</si>
  <si>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</si>
  <si>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</si>
  <si>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</si>
  <si>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</si>
  <si>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</si>
  <si>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</si>
  <si>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</si>
  <si>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</si>
  <si>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</si>
  <si>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</si>
  <si>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</si>
  <si>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</si>
  <si>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</si>
  <si>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</si>
  <si>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</si>
  <si>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</si>
  <si>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</si>
  <si>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</si>
  <si>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</si>
  <si>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</si>
  <si>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</si>
  <si>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</si>
  <si>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</si>
  <si>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</si>
  <si>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</si>
  <si>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</si>
  <si>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</si>
  <si>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</si>
  <si>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</si>
  <si>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</si>
  <si>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</si>
  <si>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</si>
  <si>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</si>
  <si>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</si>
  <si>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</si>
  <si>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</si>
  <si>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</si>
  <si>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</si>
  <si>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</si>
  <si>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</si>
  <si>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</si>
  <si>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</si>
  <si>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</si>
  <si>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</si>
  <si>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</si>
  <si>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</si>
  <si>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</si>
  <si>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</si>
  <si>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</si>
  <si>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</si>
  <si>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</si>
  <si>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</si>
  <si>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</si>
  <si>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</si>
  <si>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</si>
  <si>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</si>
  <si>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</si>
  <si>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</si>
  <si>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</si>
  <si>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</si>
  <si>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</si>
  <si>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</si>
  <si>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</si>
  <si>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</si>
  <si>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</si>
  <si>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</si>
  <si>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</si>
  <si>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</si>
  <si>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</si>
  <si>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</si>
  <si>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</si>
  <si>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</si>
  <si>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</si>
  <si>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</si>
  <si>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</si>
  <si>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</si>
  <si>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</si>
  <si>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</si>
  <si>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</si>
  <si>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</si>
  <si>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</si>
  <si>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</si>
  <si>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</si>
  <si>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</si>
  <si>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</si>
  <si>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</si>
  <si>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</si>
  <si>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</si>
  <si>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</si>
  <si>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</si>
  <si>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</si>
  <si>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</si>
  <si>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</si>
  <si>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</si>
  <si>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</si>
  <si>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</si>
  <si>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</si>
  <si>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</si>
  <si>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</si>
  <si>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</si>
  <si>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</si>
  <si>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</si>
  <si>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</si>
  <si>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</si>
  <si>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</si>
  <si>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</si>
  <si>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</si>
  <si>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</si>
  <si>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</si>
  <si>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</si>
  <si>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</si>
  <si>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</si>
  <si>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</si>
  <si>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</si>
  <si>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</si>
  <si>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</si>
  <si>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</si>
  <si>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</si>
  <si>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</si>
  <si>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</si>
  <si>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</si>
  <si>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</si>
  <si>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</si>
  <si>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</si>
  <si>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</si>
  <si>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</si>
  <si>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</si>
  <si>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</si>
  <si>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</si>
  <si>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</si>
  <si>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</si>
  <si>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</si>
  <si>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</si>
  <si>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</si>
  <si>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</si>
  <si>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</si>
  <si>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</si>
  <si>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</si>
  <si>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</si>
  <si>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</si>
  <si>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</si>
  <si>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</si>
  <si>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</si>
  <si>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</si>
  <si>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</si>
  <si>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</si>
  <si>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</si>
  <si>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</si>
  <si>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</si>
  <si>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</si>
  <si>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</si>
  <si>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</si>
  <si>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</si>
  <si>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</si>
  <si>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</si>
  <si>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</si>
  <si>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</si>
  <si>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</si>
  <si>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</si>
  <si>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</si>
  <si>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</si>
  <si>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</si>
  <si>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</si>
  <si>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</si>
  <si>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</si>
  <si>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</si>
  <si>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</si>
  <si>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</si>
  <si>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</si>
  <si>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</si>
  <si>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</si>
  <si>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</si>
  <si>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</si>
  <si>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</si>
  <si>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</si>
  <si>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</si>
  <si>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</si>
  <si>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</si>
  <si>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</si>
  <si>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</si>
  <si>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</si>
  <si>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</si>
  <si>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</si>
  <si>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</si>
  <si>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</si>
  <si>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</si>
  <si>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</si>
  <si>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</si>
  <si>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</si>
  <si>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</si>
  <si>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</si>
  <si>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</si>
  <si>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</si>
  <si>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</si>
  <si>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</si>
  <si>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</si>
  <si>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</si>
  <si>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</si>
  <si>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</si>
  <si>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</si>
  <si>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</si>
  <si>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</si>
  <si>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</si>
  <si>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</si>
  <si>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</si>
  <si>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</si>
  <si>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</si>
  <si>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</si>
  <si>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</si>
  <si>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</si>
  <si>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</si>
  <si>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</si>
  <si>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</si>
  <si>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</si>
  <si>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</si>
  <si>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</si>
  <si>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</si>
  <si>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</si>
  <si>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</si>
  <si>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</si>
  <si>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</si>
  <si>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</si>
  <si>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</si>
  <si>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</si>
  <si>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</si>
  <si>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</si>
  <si>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</si>
  <si>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</si>
  <si>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</si>
  <si>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</si>
  <si>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</si>
  <si>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</si>
  <si>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</si>
  <si>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</si>
  <si>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</si>
  <si>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</si>
  <si>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</si>
  <si>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</si>
  <si>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</si>
  <si>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</si>
  <si>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</si>
  <si>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</si>
  <si>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</si>
  <si>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</si>
  <si>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</si>
  <si>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</si>
  <si>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</si>
  <si>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</si>
  <si>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</si>
  <si>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</si>
  <si>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</si>
  <si>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</si>
  <si>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</si>
  <si>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</si>
  <si>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</si>
  <si>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</si>
  <si>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</si>
  <si>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</si>
  <si>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</si>
  <si>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</si>
  <si>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</si>
  <si>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</si>
  <si>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</si>
  <si>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</si>
  <si>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</si>
  <si>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</si>
  <si>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</si>
  <si>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</si>
  <si>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</si>
  <si>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</si>
  <si>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</si>
  <si>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</si>
  <si>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</si>
  <si>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</si>
  <si>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</si>
  <si>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</si>
  <si>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</si>
  <si>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</si>
  <si>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</si>
  <si>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</si>
  <si>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</si>
  <si>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</si>
  <si>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</si>
  <si>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</si>
  <si>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</si>
  <si>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</si>
  <si>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</si>
  <si>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</si>
  <si>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</si>
  <si>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</si>
  <si>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</si>
  <si>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</si>
  <si>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</si>
  <si>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</si>
  <si>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</si>
  <si>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</si>
  <si>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</si>
  <si>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</si>
  <si>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</si>
  <si>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</si>
  <si>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</si>
  <si>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</si>
  <si>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</si>
  <si>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</si>
  <si>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</si>
  <si>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</si>
  <si>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</si>
  <si>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</si>
  <si>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</si>
  <si>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</si>
  <si>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</si>
  <si>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</si>
  <si>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</si>
  <si>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</si>
  <si>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</si>
  <si>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</si>
  <si>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</si>
  <si>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</si>
  <si>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</si>
  <si>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</si>
  <si>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</si>
  <si>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</si>
  <si>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</si>
  <si>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</si>
  <si>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</si>
  <si>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</si>
  <si>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</si>
  <si>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</si>
  <si>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</si>
  <si>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</si>
  <si>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</si>
  <si>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</si>
  <si>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</si>
  <si>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</si>
  <si>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</si>
  <si>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</si>
  <si>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</si>
  <si>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</si>
  <si>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</si>
  <si>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</si>
  <si>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</si>
  <si>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</si>
  <si>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</si>
  <si>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</si>
  <si>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</si>
  <si>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</si>
  <si>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</si>
  <si>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</si>
  <si>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</si>
  <si>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</si>
  <si>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</si>
  <si>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</si>
  <si>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</si>
  <si>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</si>
  <si>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</si>
  <si>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</si>
  <si>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</si>
  <si>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</si>
  <si>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</si>
  <si>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</si>
  <si>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</si>
  <si>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</si>
  <si>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</si>
  <si>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</si>
  <si>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</si>
  <si>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</si>
  <si>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</si>
  <si>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</si>
  <si>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</si>
  <si>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</si>
  <si>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</si>
  <si>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</si>
  <si>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</si>
  <si>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</si>
  <si>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</si>
  <si>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</si>
  <si>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</si>
  <si>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</si>
  <si>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</si>
  <si>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</si>
  <si>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</si>
  <si>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</si>
  <si>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</si>
  <si>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</si>
  <si>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</si>
  <si>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</si>
  <si>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</si>
  <si>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</si>
  <si>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</si>
  <si>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</si>
  <si>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</si>
  <si>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</si>
  <si>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</si>
  <si>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</si>
  <si>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</si>
  <si>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</si>
  <si>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</si>
  <si>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</si>
  <si>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</si>
  <si>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</si>
  <si>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</si>
  <si>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</si>
  <si>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</si>
  <si>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</si>
  <si>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</si>
  <si>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</si>
  <si>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</si>
  <si>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</si>
  <si>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</si>
  <si>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</si>
  <si>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</si>
  <si>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</si>
  <si>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</si>
  <si>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</si>
  <si>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</si>
  <si>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</si>
  <si>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</si>
  <si>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</si>
  <si>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</si>
  <si>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</si>
  <si>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</si>
  <si>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</si>
  <si>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</si>
  <si>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</si>
  <si>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</si>
  <si>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</si>
  <si>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</si>
  <si>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</si>
  <si>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</si>
  <si>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</si>
  <si>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</si>
  <si>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</si>
  <si>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</si>
  <si>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</si>
  <si>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</si>
  <si>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</si>
  <si>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</si>
  <si>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</si>
  <si>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</si>
  <si>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</si>
  <si>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</si>
  <si>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</si>
  <si>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</si>
  <si>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</si>
  <si>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</si>
  <si>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</si>
  <si>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</si>
  <si>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</si>
  <si>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</si>
  <si>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</si>
  <si>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</si>
  <si>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</si>
  <si>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</si>
  <si>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</si>
  <si>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</si>
  <si>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</si>
  <si>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</si>
  <si>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</si>
  <si>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</si>
  <si>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</si>
  <si>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</si>
  <si>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</si>
  <si>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</si>
  <si>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</si>
  <si>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</si>
  <si>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</si>
  <si>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</si>
  <si>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</si>
  <si>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</si>
  <si>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</si>
  <si>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</si>
  <si>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</si>
  <si>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</si>
  <si>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</si>
  <si>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</si>
  <si>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</si>
  <si>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</si>
  <si>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</si>
  <si>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</si>
  <si>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</si>
  <si>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</si>
  <si>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</si>
  <si>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</si>
  <si>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</si>
  <si>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</si>
  <si>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</si>
  <si>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</si>
  <si>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</si>
  <si>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</si>
  <si>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</si>
  <si>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</si>
  <si>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</si>
  <si>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</si>
  <si>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</si>
  <si>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</si>
  <si>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</si>
  <si>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</si>
  <si>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</si>
  <si>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</si>
  <si>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</si>
  <si>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</si>
  <si>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</si>
  <si>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</si>
  <si>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</si>
  <si>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</si>
  <si>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</si>
  <si>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</si>
  <si>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</si>
  <si>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</si>
  <si>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</si>
  <si>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</si>
  <si>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</si>
  <si>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</si>
  <si>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</si>
  <si>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</si>
  <si>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</si>
  <si>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</si>
  <si>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</si>
  <si>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</si>
  <si>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</si>
  <si>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</si>
  <si>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</si>
  <si>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</si>
  <si>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</si>
  <si>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</si>
  <si>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</si>
  <si>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</si>
  <si>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</si>
  <si>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</si>
  <si>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</si>
  <si>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</si>
  <si>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</si>
  <si>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</si>
  <si>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</si>
  <si>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</si>
  <si>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</si>
  <si>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</si>
  <si>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</si>
  <si>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</si>
  <si>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</si>
  <si>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</si>
  <si>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</si>
  <si>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</si>
  <si>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</si>
  <si>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</si>
  <si>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</si>
  <si>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</si>
  <si>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</si>
  <si>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</si>
  <si>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</si>
  <si>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</si>
  <si>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</si>
  <si>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</si>
  <si>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</si>
  <si>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</si>
  <si>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</si>
  <si>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</si>
  <si>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</si>
  <si>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</si>
  <si>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</si>
  <si>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</si>
  <si>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</si>
  <si>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</si>
  <si>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</si>
  <si>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</si>
  <si>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</si>
  <si>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</si>
  <si>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</si>
  <si>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</si>
  <si>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</si>
  <si>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</si>
  <si>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</si>
  <si>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</si>
  <si>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</si>
  <si>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</si>
  <si>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</si>
  <si>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</si>
  <si>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</si>
  <si>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</si>
  <si>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</si>
  <si>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</si>
  <si>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</si>
  <si>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</si>
  <si>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</si>
  <si>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</si>
  <si>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</si>
  <si>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</si>
  <si>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</si>
  <si>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</si>
  <si>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</si>
  <si>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</si>
  <si>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</si>
  <si>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</si>
  <si>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</si>
  <si>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</si>
  <si>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</si>
  <si>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</si>
  <si>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</si>
  <si>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</si>
  <si>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</si>
  <si>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</si>
  <si>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</si>
  <si>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</si>
  <si>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</si>
  <si>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</si>
  <si>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</si>
  <si>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</si>
  <si>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</si>
  <si>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</si>
  <si>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</si>
  <si>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</si>
  <si>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</si>
  <si>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</si>
  <si>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</si>
  <si>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</si>
  <si>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</si>
  <si>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</si>
  <si>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</si>
  <si>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</si>
  <si>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</si>
  <si>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</si>
  <si>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</si>
  <si>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</si>
  <si>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</si>
  <si>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</si>
  <si>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</si>
  <si>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</si>
  <si>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</si>
  <si>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</si>
  <si>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</si>
  <si>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</si>
  <si>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</si>
  <si>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</si>
  <si>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</si>
  <si>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</si>
  <si>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</si>
  <si>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</si>
  <si>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</si>
  <si>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</si>
  <si>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</si>
  <si>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</si>
  <si>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</si>
  <si>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</si>
  <si>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</si>
  <si>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</si>
  <si>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</si>
  <si>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</si>
  <si>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</si>
  <si>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</si>
  <si>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</si>
  <si>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</si>
  <si>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</si>
  <si>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</si>
  <si>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</si>
  <si>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</si>
  <si>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</si>
  <si>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</si>
  <si>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</si>
  <si>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</si>
  <si>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</si>
  <si>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</si>
  <si>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</si>
  <si>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</si>
  <si>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</si>
  <si>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</si>
  <si>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</si>
  <si>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</si>
  <si>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</si>
  <si>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</si>
  <si>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</si>
  <si>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</si>
  <si>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</si>
  <si>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</si>
  <si>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</si>
  <si>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</si>
  <si>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</si>
  <si>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</si>
  <si>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</si>
  <si>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</si>
  <si>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</si>
  <si>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</si>
  <si>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</si>
  <si>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</si>
  <si>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</si>
  <si>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</si>
  <si>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</si>
  <si>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</si>
  <si>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</si>
  <si>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</si>
  <si>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</si>
  <si>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</si>
  <si>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</si>
  <si>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</si>
  <si>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</si>
  <si>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</si>
  <si>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</si>
  <si>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</si>
  <si>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</si>
  <si>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</si>
  <si>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</si>
  <si>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</si>
  <si>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</si>
  <si>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</si>
  <si>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</si>
  <si>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</si>
  <si>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</si>
  <si>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</si>
  <si>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</si>
  <si>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</si>
  <si>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</si>
  <si>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</si>
  <si>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</si>
  <si>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</si>
  <si>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</si>
  <si>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</si>
  <si>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</si>
  <si>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</si>
  <si>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</si>
  <si>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</si>
  <si>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</si>
  <si>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</si>
  <si>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</si>
  <si>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</si>
  <si>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</si>
  <si>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</si>
  <si>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</si>
  <si>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</si>
  <si>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</si>
  <si>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</si>
  <si>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</si>
  <si>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</si>
  <si>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</si>
  <si>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</si>
  <si>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</si>
  <si>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</si>
  <si>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</si>
  <si>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</si>
  <si>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</si>
  <si>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</si>
  <si>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</si>
  <si>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</si>
  <si>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</si>
  <si>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</si>
  <si>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</si>
  <si>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</si>
  <si>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</si>
  <si>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</si>
  <si>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</si>
  <si>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</si>
  <si>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</si>
  <si>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</si>
  <si>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</si>
  <si>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</si>
  <si>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</si>
  <si>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</si>
  <si>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</si>
  <si>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</si>
  <si>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</si>
  <si>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</si>
  <si>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</si>
  <si>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</si>
  <si>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</si>
  <si>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</si>
  <si>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</si>
  <si>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</si>
  <si>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</si>
  <si>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</si>
  <si>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</si>
  <si>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</si>
  <si>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</si>
  <si>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</si>
  <si>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</si>
  <si>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</si>
  <si>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</si>
  <si>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</si>
  <si>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</si>
  <si>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</si>
  <si>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</si>
  <si>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</si>
  <si>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</si>
  <si>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</si>
  <si>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</si>
  <si>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</si>
  <si>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</si>
  <si>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</si>
  <si>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</si>
  <si>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</si>
  <si>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</si>
  <si>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</si>
  <si>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</si>
  <si>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</si>
  <si>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</si>
  <si>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</si>
  <si>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</si>
  <si>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</si>
  <si>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</si>
  <si>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</si>
  <si>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</si>
  <si>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</si>
  <si>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</si>
  <si>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</si>
  <si>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</si>
  <si>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</si>
  <si>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</si>
  <si>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</si>
  <si>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</si>
  <si>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</si>
  <si>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</si>
  <si>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</si>
  <si>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</si>
  <si>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</si>
  <si>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</si>
  <si>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</si>
  <si>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</si>
  <si>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</si>
  <si>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</si>
  <si>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</si>
  <si>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</si>
  <si>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</si>
  <si>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</si>
  <si>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</si>
  <si>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</si>
  <si>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</si>
  <si>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</si>
  <si>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</si>
  <si>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</si>
  <si>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</si>
  <si>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</si>
  <si>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</si>
  <si>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</si>
  <si>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</si>
  <si>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</si>
  <si>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</si>
  <si>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</si>
  <si>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</si>
  <si>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</si>
  <si>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</si>
  <si>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</si>
  <si>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</si>
  <si>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</si>
  <si>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</si>
  <si>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</si>
  <si>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</si>
  <si>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</si>
  <si>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</si>
  <si>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</si>
  <si>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</si>
  <si>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</si>
  <si>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</si>
  <si>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</si>
  <si>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</si>
  <si>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</si>
  <si>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</si>
  <si>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</si>
  <si>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</si>
  <si>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</si>
  <si>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</si>
  <si>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</si>
  <si>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</si>
  <si>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</si>
  <si>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</si>
  <si>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</si>
  <si>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</si>
  <si>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</si>
  <si>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</si>
  <si>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</si>
  <si>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</si>
  <si>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</si>
  <si>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</si>
  <si>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</si>
  <si>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</si>
  <si>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</si>
  <si>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</si>
  <si>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</si>
  <si>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</si>
  <si>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</si>
  <si>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</si>
  <si>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</si>
  <si>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</si>
  <si>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</si>
  <si>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</si>
  <si>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</si>
  <si>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</si>
  <si>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</si>
  <si>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</si>
  <si>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</si>
  <si>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</si>
  <si>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</si>
  <si>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</si>
  <si>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</si>
  <si>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</si>
  <si>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</si>
  <si>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</si>
  <si>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</si>
  <si>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</si>
  <si>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</si>
  <si>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</si>
  <si>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</si>
  <si>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</si>
  <si>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</si>
  <si>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</si>
  <si>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</si>
  <si>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</si>
  <si>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</si>
  <si>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</si>
  <si>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</si>
  <si>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</si>
  <si>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</si>
  <si>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</si>
  <si>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</si>
  <si>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</si>
  <si>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</si>
  <si>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</si>
  <si>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</si>
  <si>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</si>
  <si>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</si>
  <si>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</si>
  <si>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</si>
  <si>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</si>
  <si>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</si>
  <si>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</si>
  <si>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</si>
  <si>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</si>
  <si>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</si>
  <si>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</si>
  <si>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</si>
  <si>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</si>
  <si>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</si>
  <si>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</si>
  <si>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</si>
  <si>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</si>
  <si>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</si>
  <si>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</si>
  <si>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</si>
  <si>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</si>
  <si>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</si>
  <si>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</si>
  <si>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</si>
  <si>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</si>
  <si>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</si>
  <si>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</si>
  <si>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</si>
  <si>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</si>
  <si>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</si>
  <si>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</si>
  <si>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</si>
  <si>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</si>
  <si>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</si>
  <si>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</si>
  <si>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</si>
  <si>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</si>
  <si>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</si>
  <si>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</si>
  <si>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</si>
  <si>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</si>
  <si>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</si>
  <si>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</si>
  <si>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</si>
  <si>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</si>
  <si>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</si>
  <si>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</si>
  <si>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</si>
  <si>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</si>
  <si>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</si>
  <si>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</si>
  <si>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</si>
  <si>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</si>
  <si>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</si>
  <si>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</si>
  <si>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</si>
  <si>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</si>
  <si>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</si>
  <si>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</si>
  <si>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</si>
  <si>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</si>
  <si>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</si>
  <si>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</si>
  <si>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</si>
  <si>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</si>
  <si>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</si>
  <si>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</si>
  <si>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</si>
  <si>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</si>
  <si>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</si>
  <si>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</si>
  <si>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</si>
  <si>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</si>
  <si>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</si>
  <si>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</si>
  <si>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</si>
  <si>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</si>
  <si>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</si>
  <si>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</si>
  <si>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</si>
  <si>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</si>
  <si>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</si>
  <si>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</si>
  <si>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</si>
  <si>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</si>
  <si>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</si>
  <si>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</si>
  <si>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</si>
  <si>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</si>
  <si>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</si>
  <si>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</si>
  <si>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</si>
  <si>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</si>
  <si>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</si>
  <si>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</si>
  <si>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</si>
  <si>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</si>
  <si>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</si>
  <si>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</si>
  <si>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</si>
  <si>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</si>
  <si>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</si>
  <si>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</si>
  <si>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</si>
  <si>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</si>
  <si>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</si>
  <si>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</si>
  <si>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</si>
  <si>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</si>
  <si>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</si>
  <si>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</si>
  <si>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</si>
  <si>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</si>
  <si>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</si>
  <si>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</si>
  <si>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</si>
  <si>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</si>
  <si>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</si>
  <si>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</si>
  <si>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</si>
  <si>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</si>
  <si>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</si>
  <si>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</si>
  <si>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</si>
  <si>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</si>
  <si>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</si>
  <si>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</si>
  <si>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</si>
  <si>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</si>
  <si>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</si>
  <si>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</si>
  <si>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</si>
  <si>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</si>
  <si>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</si>
  <si>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</si>
  <si>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</si>
  <si>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</si>
  <si>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</si>
  <si>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</si>
  <si>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</si>
  <si>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</si>
  <si>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</si>
  <si>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</si>
  <si>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</si>
  <si>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</si>
  <si>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</si>
  <si>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</si>
  <si>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</si>
  <si>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</si>
  <si>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</si>
  <si>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</si>
  <si>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</si>
  <si>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</si>
  <si>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</si>
  <si>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</si>
  <si>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</si>
  <si>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</si>
  <si>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</si>
  <si>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</si>
  <si>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</si>
  <si>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</si>
  <si>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</si>
  <si>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</si>
  <si>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</si>
  <si>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</si>
  <si>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</si>
  <si>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</si>
  <si>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</si>
  <si>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</si>
  <si>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</si>
  <si>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</si>
  <si>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</si>
  <si>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</si>
  <si>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</si>
  <si>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</si>
  <si>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</si>
  <si>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</si>
  <si>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</si>
  <si>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</si>
  <si>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</si>
  <si>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</si>
  <si>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</si>
  <si>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</si>
  <si>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</si>
  <si>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</si>
  <si>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</si>
  <si>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</si>
  <si>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</si>
  <si>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</si>
  <si>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</si>
  <si>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</si>
  <si>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</si>
  <si>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</si>
  <si>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</si>
  <si>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</si>
  <si>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</si>
  <si>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</si>
  <si>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</si>
  <si>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</si>
  <si>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</si>
  <si>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</si>
  <si>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</si>
  <si>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</si>
  <si>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</si>
  <si>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</si>
  <si>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</si>
  <si>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</si>
  <si>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</si>
  <si>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</si>
  <si>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</si>
  <si>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</si>
  <si>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</si>
  <si>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</si>
  <si>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</si>
  <si>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</si>
  <si>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</si>
  <si>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</si>
  <si>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</si>
  <si>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</si>
  <si>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</si>
  <si>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</si>
  <si>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</si>
  <si>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</si>
  <si>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</si>
  <si>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</si>
  <si>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</si>
  <si>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</si>
  <si>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</si>
  <si>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</si>
  <si>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</si>
  <si>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</si>
  <si>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</si>
  <si>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</si>
  <si>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</si>
  <si>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</si>
  <si>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</si>
  <si>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</si>
  <si>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</si>
  <si>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</si>
  <si>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</si>
  <si>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</si>
  <si>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</si>
  <si>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</si>
  <si>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</si>
  <si>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</si>
  <si>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</si>
  <si>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</si>
  <si>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</si>
  <si>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</si>
  <si>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</si>
  <si>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</si>
  <si>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</si>
  <si>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</si>
  <si>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</si>
  <si>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</si>
  <si>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</si>
  <si>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</si>
  <si>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</si>
  <si>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</si>
  <si>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</si>
  <si>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</si>
  <si>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</si>
  <si>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</si>
  <si>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</si>
  <si>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</si>
  <si>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</si>
  <si>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</si>
  <si>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</si>
  <si>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</si>
  <si>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</si>
  <si>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</si>
  <si>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</si>
  <si>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</si>
  <si>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</si>
  <si>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</si>
  <si>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</si>
  <si>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</si>
  <si>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</si>
  <si>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</si>
  <si>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</si>
  <si>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</si>
  <si>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</si>
  <si>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</si>
  <si>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</si>
  <si>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</si>
  <si>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</si>
  <si>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</si>
  <si>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</si>
  <si>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</si>
  <si>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</si>
  <si>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</si>
  <si>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</si>
  <si>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</si>
  <si>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</si>
  <si>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</si>
  <si>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</si>
  <si>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</si>
  <si>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</si>
  <si>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</si>
  <si>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</si>
  <si>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</si>
  <si>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</si>
  <si>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</si>
  <si>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</si>
  <si>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</si>
  <si>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</si>
  <si>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</si>
  <si>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</si>
  <si>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</si>
  <si>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</si>
  <si>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</si>
  <si>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</si>
  <si>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</si>
  <si>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</si>
  <si>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</si>
  <si>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</si>
  <si>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</si>
  <si>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</si>
  <si>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</si>
  <si>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</si>
  <si>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</si>
  <si>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</si>
  <si>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</si>
  <si>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</si>
  <si>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</si>
  <si>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</si>
  <si>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</si>
  <si>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</si>
  <si>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</si>
  <si>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</si>
  <si>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</si>
  <si>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</si>
  <si>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</si>
  <si>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</si>
  <si>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</si>
  <si>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</si>
  <si>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</si>
  <si>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</si>
  <si>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</si>
  <si>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</si>
  <si>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</si>
  <si>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</si>
  <si>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</si>
  <si>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</si>
  <si>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</si>
  <si>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</si>
  <si>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</si>
  <si>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</si>
  <si>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</si>
  <si>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</si>
  <si>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</si>
  <si>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</si>
  <si>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</si>
  <si>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</si>
  <si>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</si>
  <si>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</si>
  <si>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</si>
  <si>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</si>
  <si>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</si>
  <si>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</si>
  <si>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</si>
  <si>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</si>
  <si>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</si>
  <si>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</si>
  <si>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</si>
  <si>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</si>
  <si>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</si>
  <si>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</si>
  <si>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</si>
  <si>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</si>
  <si>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</si>
  <si>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</si>
  <si>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</si>
  <si>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</si>
  <si>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</si>
  <si>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</si>
  <si>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</si>
  <si>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</si>
  <si>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</si>
  <si>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</si>
  <si>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</si>
  <si>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</si>
  <si>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</si>
  <si>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</si>
  <si>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</si>
  <si>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</si>
  <si>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</si>
  <si>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</si>
  <si>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</si>
  <si>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</si>
  <si>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</si>
  <si>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</si>
  <si>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</si>
  <si>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</si>
  <si>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</si>
  <si>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</si>
  <si>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</si>
  <si>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</si>
  <si>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</si>
  <si>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</si>
  <si>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</si>
  <si>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</si>
  <si>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</si>
  <si>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</si>
  <si>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</si>
  <si>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</si>
  <si>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</si>
  <si>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</si>
  <si>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</si>
  <si>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</si>
  <si>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</si>
  <si>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</si>
  <si>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</si>
  <si>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</si>
  <si>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</si>
  <si>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</si>
  <si>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</si>
  <si>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</si>
  <si>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</si>
  <si>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</si>
  <si>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</si>
  <si>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</si>
  <si>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</si>
  <si>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</si>
  <si>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</si>
  <si>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</si>
  <si>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</si>
  <si>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</si>
  <si>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</si>
  <si>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</si>
  <si>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</si>
  <si>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</si>
  <si>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</si>
  <si>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</si>
  <si>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</si>
  <si>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</si>
  <si>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</si>
  <si>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</si>
  <si>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</si>
  <si>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</si>
  <si>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</si>
  <si>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</si>
  <si>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</si>
  <si>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</si>
  <si>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</si>
  <si>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</si>
  <si>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</si>
  <si>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</si>
  <si>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</si>
  <si>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</si>
  <si>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</si>
  <si>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</si>
  <si>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</si>
  <si>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</si>
  <si>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</si>
  <si>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</si>
  <si>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</si>
  <si>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</si>
  <si>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</si>
  <si>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</si>
  <si>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</si>
  <si>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</si>
  <si>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</si>
  <si>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</si>
  <si>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</si>
  <si>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</si>
  <si>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</si>
  <si>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</si>
  <si>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</si>
  <si>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</si>
  <si>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</si>
  <si>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</si>
  <si>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</si>
  <si>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</si>
  <si>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</si>
  <si>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</si>
  <si>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</si>
  <si>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</si>
  <si>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</si>
  <si>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</si>
  <si>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</si>
  <si>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</si>
  <si>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</si>
  <si>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</si>
  <si>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</si>
  <si>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</si>
  <si>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</si>
  <si>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</si>
  <si>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</si>
  <si>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</si>
  <si>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</si>
  <si>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</si>
  <si>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</si>
  <si>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</si>
  <si>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</si>
  <si>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</si>
  <si>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</si>
  <si>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</si>
  <si>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</si>
  <si>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</si>
  <si>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</si>
  <si>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</si>
  <si>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</si>
  <si>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</si>
  <si>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</si>
  <si>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</si>
  <si>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</si>
  <si>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</si>
  <si>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</si>
  <si>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</si>
  <si>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</si>
  <si>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</si>
  <si>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</si>
  <si>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</si>
  <si>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</si>
  <si>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</si>
  <si>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</si>
  <si>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</si>
  <si>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</si>
  <si>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</si>
  <si>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</si>
  <si>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</si>
  <si>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</si>
  <si>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</si>
  <si>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</si>
  <si>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</si>
  <si>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</si>
  <si>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</si>
  <si>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</si>
  <si>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</si>
  <si>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</si>
  <si>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</si>
  <si>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</si>
  <si>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</si>
  <si>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</si>
  <si>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</si>
  <si>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</si>
  <si>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</si>
  <si>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</si>
  <si>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</si>
  <si>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</si>
  <si>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</si>
  <si>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</si>
  <si>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</si>
  <si>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</si>
  <si>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</si>
  <si>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</si>
  <si>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</si>
  <si>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</si>
  <si>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</si>
  <si>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</si>
  <si>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</si>
  <si>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</si>
  <si>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</si>
  <si>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</si>
  <si>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</si>
  <si>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</si>
  <si>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</si>
  <si>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</si>
  <si>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</si>
  <si>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</si>
  <si>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</si>
  <si>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</si>
  <si>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</si>
  <si>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</si>
  <si>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</si>
  <si>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</si>
  <si>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</si>
  <si>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</si>
  <si>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</si>
  <si>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</si>
  <si>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</si>
  <si>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</si>
  <si>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</si>
  <si>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</si>
  <si>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</si>
  <si>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</si>
  <si>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</si>
  <si>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</si>
  <si>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</si>
  <si>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</si>
  <si>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</si>
  <si>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</si>
  <si>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</si>
  <si>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</si>
  <si>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</si>
  <si>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</si>
  <si>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</si>
  <si>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</si>
  <si>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</si>
  <si>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</si>
  <si>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</si>
  <si>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</si>
  <si>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</si>
  <si>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</si>
  <si>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</si>
  <si>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</si>
  <si>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</si>
  <si>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</si>
  <si>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</si>
  <si>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</si>
  <si>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</si>
  <si>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</si>
  <si>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</si>
  <si>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</si>
  <si>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</si>
  <si>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</si>
  <si>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</si>
  <si>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</si>
  <si>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</si>
  <si>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</si>
  <si>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</si>
  <si>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</si>
  <si>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</si>
  <si>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</si>
  <si>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</si>
  <si>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</si>
  <si>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</si>
  <si>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</si>
  <si>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</si>
  <si>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</si>
  <si>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</si>
  <si>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</si>
  <si>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</si>
  <si>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</si>
  <si>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</si>
  <si>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</si>
  <si>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</si>
  <si>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</si>
  <si>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</si>
  <si>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</si>
  <si>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</si>
  <si>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</si>
  <si>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</si>
  <si>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</si>
  <si>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</si>
  <si>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</si>
  <si>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</si>
  <si>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</si>
  <si>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</si>
  <si>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</si>
  <si>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</si>
  <si>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</si>
  <si>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</si>
  <si>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</si>
  <si>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</si>
  <si>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</si>
  <si>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</si>
  <si>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</si>
  <si>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</si>
  <si>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</si>
  <si>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</si>
  <si>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</si>
  <si>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</si>
  <si>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</si>
  <si>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</si>
  <si>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</si>
  <si>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</si>
  <si>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</si>
  <si>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</si>
  <si>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</si>
  <si>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</si>
  <si>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</si>
  <si>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</si>
  <si>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</si>
  <si>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</si>
  <si>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</si>
  <si>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</si>
  <si>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</si>
  <si>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</si>
  <si>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</si>
  <si>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</si>
  <si>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</si>
  <si>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</si>
  <si>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</si>
  <si>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</si>
  <si>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</si>
  <si>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</si>
  <si>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</si>
  <si>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</si>
  <si>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</si>
  <si>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</si>
  <si>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</si>
  <si>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</si>
  <si>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</si>
  <si>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</si>
  <si>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</si>
  <si>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</si>
  <si>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</si>
  <si>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</si>
  <si>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</si>
  <si>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</si>
  <si>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</si>
  <si>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</si>
  <si>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</si>
  <si>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</si>
  <si>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</si>
  <si>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</si>
  <si>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</si>
  <si>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</si>
  <si>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</si>
  <si>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</si>
  <si>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</si>
  <si>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</si>
  <si>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</si>
  <si>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</si>
  <si>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</si>
  <si>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</si>
  <si>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</si>
  <si>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</si>
  <si>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</si>
  <si>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</si>
  <si>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</si>
  <si>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</si>
  <si>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</si>
  <si>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</si>
  <si>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</si>
  <si>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</si>
  <si>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</si>
  <si>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</si>
  <si>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</si>
  <si>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</si>
  <si>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</si>
  <si>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</si>
  <si>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</si>
  <si>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</si>
  <si>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</si>
  <si>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</si>
  <si>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</si>
  <si>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</si>
  <si>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</si>
  <si>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</si>
  <si>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</si>
  <si>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</si>
  <si>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</si>
  <si>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</si>
  <si>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</si>
  <si>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</si>
  <si>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</si>
  <si>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</si>
  <si>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</si>
  <si>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</si>
  <si>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</si>
  <si>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</si>
  <si>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</si>
  <si>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</si>
  <si>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</si>
  <si>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</si>
  <si>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</si>
  <si>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</si>
  <si>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</si>
  <si>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</si>
  <si>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</si>
  <si>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</si>
  <si>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</si>
  <si>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</si>
  <si>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</si>
  <si>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</si>
  <si>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</si>
  <si>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</si>
  <si>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</si>
  <si>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</si>
  <si>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</si>
  <si>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</si>
  <si>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</si>
  <si>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</si>
  <si>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</si>
  <si>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</si>
  <si>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</si>
  <si>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</si>
  <si>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</si>
  <si>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</si>
  <si>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</si>
  <si>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</si>
  <si>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</si>
  <si>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</si>
  <si>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</si>
  <si>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</si>
  <si>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</si>
  <si>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</si>
  <si>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</si>
  <si>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</si>
  <si>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</si>
  <si>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</si>
  <si>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</si>
  <si>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</si>
  <si>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</si>
  <si>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</si>
  <si>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</si>
  <si>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</si>
  <si>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</si>
  <si>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</si>
  <si>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</si>
  <si>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</si>
  <si>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</si>
  <si>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</si>
  <si>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</si>
  <si>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</si>
  <si>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</si>
  <si>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</si>
  <si>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</si>
  <si>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</si>
  <si>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</si>
  <si>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</si>
  <si>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</si>
  <si>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</si>
  <si>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</si>
  <si>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</si>
  <si>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</si>
  <si>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</si>
  <si>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</si>
  <si>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</si>
  <si>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</si>
  <si>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</si>
  <si>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</si>
  <si>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</si>
  <si>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</si>
  <si>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</si>
  <si>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</si>
  <si>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</si>
  <si>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</si>
  <si>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</si>
  <si>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</si>
  <si>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</si>
  <si>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</si>
  <si>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</si>
  <si>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</si>
  <si>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</si>
  <si>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</si>
  <si>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</si>
  <si>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</si>
  <si>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</si>
  <si>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</si>
  <si>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</si>
  <si>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</si>
  <si>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</si>
  <si>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</si>
  <si>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</si>
  <si>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</si>
  <si>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</si>
  <si>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</si>
  <si>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</si>
  <si>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</si>
  <si>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</si>
  <si>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</si>
  <si>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</si>
  <si>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</si>
  <si>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</si>
  <si>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</si>
  <si>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</si>
  <si>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</si>
  <si>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</si>
  <si>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</si>
  <si>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</si>
  <si>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</si>
  <si>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</si>
  <si>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</si>
  <si>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</si>
  <si>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</si>
  <si>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</si>
  <si>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</si>
  <si>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</si>
  <si>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</si>
  <si>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</si>
  <si>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</si>
  <si>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</si>
  <si>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</si>
  <si>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</si>
  <si>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</si>
  <si>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</si>
  <si>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</si>
  <si>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</si>
  <si>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</si>
  <si>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</si>
  <si>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</si>
  <si>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</si>
  <si>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</si>
  <si>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</si>
  <si>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</si>
  <si>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</si>
  <si>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</si>
  <si>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</si>
  <si>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</si>
  <si>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</si>
  <si>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</si>
  <si>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</si>
  <si>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</si>
  <si>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</si>
  <si>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</si>
  <si>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</si>
  <si>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</si>
  <si>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</si>
  <si>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</si>
  <si>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</si>
  <si>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</si>
  <si>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</si>
  <si>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</si>
  <si>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</si>
  <si>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</si>
  <si>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</si>
  <si>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</si>
  <si>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</si>
  <si>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</si>
  <si>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</si>
  <si>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</si>
  <si>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</si>
  <si>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</si>
  <si>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</si>
  <si>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</si>
  <si>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</si>
  <si>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</si>
  <si>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</si>
  <si>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</si>
  <si>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</si>
  <si>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</si>
  <si>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</si>
  <si>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</si>
  <si>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</si>
  <si>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</si>
  <si>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</si>
  <si>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</si>
  <si>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</si>
  <si>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</si>
  <si>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</si>
  <si>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</si>
  <si>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</si>
  <si>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</si>
  <si>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</si>
  <si>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</si>
  <si>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</si>
  <si>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</si>
  <si>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</si>
  <si>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</si>
  <si>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</si>
  <si>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</si>
  <si>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</si>
  <si>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</si>
  <si>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</si>
  <si>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</si>
  <si>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</si>
  <si>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</si>
  <si>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</si>
  <si>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</si>
  <si>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</si>
  <si>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</si>
  <si>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</si>
  <si>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</si>
  <si>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</si>
  <si>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</si>
  <si>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</si>
  <si>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</si>
  <si>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</si>
  <si>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</si>
  <si>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</si>
  <si>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</si>
  <si>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</si>
  <si>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</si>
  <si>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</si>
  <si>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</si>
  <si>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</si>
  <si>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</si>
  <si>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</si>
  <si>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</si>
  <si>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</si>
  <si>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</si>
  <si>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</si>
  <si>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</si>
  <si>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</si>
  <si>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</si>
  <si>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</si>
  <si>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</si>
  <si>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</si>
  <si>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</si>
  <si>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</si>
  <si>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</si>
  <si>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</si>
  <si>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</si>
  <si>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</si>
  <si>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</si>
  <si>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</si>
  <si>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</si>
  <si>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</si>
  <si>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</si>
  <si>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</si>
  <si>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</si>
  <si>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</si>
  <si>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</si>
  <si>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</si>
  <si>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</si>
  <si>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</si>
  <si>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</si>
  <si>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</si>
  <si>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</si>
  <si>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</si>
  <si>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</si>
  <si>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</si>
  <si>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</si>
  <si>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</si>
  <si>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</si>
  <si>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</si>
  <si>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</si>
  <si>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</si>
  <si>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</si>
  <si>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</si>
  <si>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</si>
  <si>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</si>
  <si>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</si>
  <si>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</si>
  <si>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</si>
  <si>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</si>
  <si>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</si>
  <si>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</si>
  <si>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</si>
  <si>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</si>
  <si>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</si>
  <si>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</si>
  <si>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</si>
  <si>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</si>
  <si>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</si>
  <si>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</si>
  <si>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</si>
  <si>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</si>
  <si>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</si>
  <si>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</si>
  <si>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</si>
  <si>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</si>
  <si>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</si>
  <si>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</si>
  <si>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</si>
  <si>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</si>
  <si>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</si>
  <si>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</si>
  <si>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</si>
  <si>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</si>
  <si>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</si>
  <si>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</si>
  <si>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</si>
  <si>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</si>
  <si>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</si>
  <si>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</si>
  <si>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</si>
  <si>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</si>
  <si>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</si>
  <si>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</si>
  <si>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</si>
  <si>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</si>
  <si>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</si>
  <si>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</si>
  <si>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</si>
  <si>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</si>
  <si>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</si>
  <si>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</si>
  <si>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</si>
  <si>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</si>
  <si>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</si>
  <si>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</si>
  <si>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</si>
  <si>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</si>
  <si>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</si>
  <si>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</si>
  <si>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</si>
  <si>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</si>
  <si>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</si>
  <si>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</si>
  <si>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</si>
  <si>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</si>
  <si>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</si>
  <si>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</si>
  <si>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</si>
  <si>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</si>
  <si>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</si>
  <si>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</si>
  <si>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</si>
  <si>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</si>
  <si>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</si>
  <si>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</si>
  <si>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</si>
  <si>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</si>
  <si>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</si>
  <si>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</si>
  <si>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</si>
  <si>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</si>
  <si>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</si>
  <si>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</si>
  <si>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</si>
  <si>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</si>
  <si>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</si>
  <si>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</si>
  <si>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</si>
  <si>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</si>
  <si>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</si>
  <si>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</si>
  <si>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</si>
  <si>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</si>
  <si>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</si>
  <si>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</si>
  <si>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</si>
  <si>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</si>
  <si>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</si>
  <si>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</si>
  <si>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</si>
  <si>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</si>
  <si>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</si>
  <si>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</si>
  <si>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</si>
  <si>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</si>
  <si>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</si>
  <si>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</si>
  <si>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</si>
  <si>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</si>
  <si>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</si>
  <si>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</si>
  <si>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</si>
  <si>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</si>
  <si>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</si>
  <si>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</si>
  <si>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</si>
  <si>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</si>
  <si>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</si>
  <si>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</si>
  <si>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</si>
  <si>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</si>
  <si>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</si>
  <si>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</si>
  <si>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</si>
  <si>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</si>
  <si>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</si>
  <si>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</si>
  <si>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</si>
  <si>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</si>
  <si>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</si>
  <si>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</si>
  <si>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</si>
  <si>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</si>
  <si>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</si>
  <si>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</si>
  <si>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</si>
  <si>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</si>
  <si>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</si>
  <si>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</si>
  <si>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</si>
  <si>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</si>
  <si>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</si>
  <si>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</si>
  <si>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</si>
  <si>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</si>
  <si>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</si>
  <si>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</si>
  <si>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</si>
  <si>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</si>
  <si>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</si>
  <si>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</si>
  <si>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</si>
  <si>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</si>
  <si>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</si>
  <si>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</si>
  <si>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</si>
  <si>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</si>
  <si>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</si>
  <si>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</si>
  <si>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</si>
  <si>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</si>
  <si>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</si>
  <si>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</si>
  <si>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</si>
  <si>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</si>
  <si>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</si>
  <si>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</si>
  <si>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</si>
  <si>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</si>
  <si>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</si>
  <si>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</si>
  <si>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</si>
  <si>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</si>
  <si>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</si>
  <si>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</si>
  <si>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</si>
  <si>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</si>
  <si>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</si>
  <si>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</si>
  <si>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</si>
  <si>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</si>
  <si>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</si>
  <si>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</si>
  <si>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</si>
  <si>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</si>
  <si>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</si>
  <si>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</si>
  <si>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</si>
  <si>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</si>
  <si>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</si>
  <si>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</si>
  <si>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</si>
  <si>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</si>
  <si>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</si>
  <si>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</si>
  <si>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</si>
  <si>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</si>
  <si>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</si>
  <si>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</si>
  <si>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</si>
  <si>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</si>
  <si>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</si>
  <si>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</si>
  <si>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</si>
  <si>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</si>
  <si>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</si>
  <si>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</si>
  <si>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</si>
  <si>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</si>
  <si>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</si>
  <si>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</si>
  <si>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</si>
  <si>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</si>
  <si>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</si>
  <si>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</si>
  <si>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</si>
  <si>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</si>
  <si>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</si>
  <si>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</si>
  <si>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</si>
  <si>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</si>
  <si>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</si>
  <si>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</si>
  <si>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</si>
  <si>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</si>
  <si>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</si>
  <si>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</si>
  <si>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</si>
  <si>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</si>
  <si>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</si>
  <si>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</si>
  <si>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</si>
  <si>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</si>
  <si>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</si>
  <si>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</si>
  <si>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</si>
  <si>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</si>
  <si>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</si>
  <si>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</si>
  <si>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</si>
  <si>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</si>
  <si>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</si>
  <si>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</si>
  <si>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</si>
  <si>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</si>
  <si>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</si>
  <si>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</si>
  <si>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</si>
  <si>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</si>
  <si>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</si>
  <si>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</si>
  <si>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</si>
  <si>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</si>
  <si>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</si>
  <si>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</si>
  <si>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</si>
  <si>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</si>
  <si>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</si>
  <si>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</si>
  <si>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</si>
  <si>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</si>
  <si>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</si>
  <si>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</si>
  <si>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</si>
  <si>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</si>
  <si>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</si>
  <si>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</si>
  <si>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</si>
  <si>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</si>
  <si>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</si>
  <si>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</si>
  <si>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</si>
  <si>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</si>
  <si>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</si>
  <si>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</si>
  <si>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</si>
  <si>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</si>
  <si>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</si>
  <si>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</si>
  <si>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</si>
  <si>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</si>
  <si>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</si>
  <si>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</si>
  <si>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</si>
  <si>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</si>
  <si>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</si>
  <si>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</si>
  <si>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</si>
  <si>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</si>
  <si>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</si>
  <si>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</si>
  <si>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</si>
  <si>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</si>
  <si>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</si>
  <si>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</si>
  <si>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</si>
  <si>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</si>
  <si>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</si>
  <si>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</si>
  <si>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</si>
  <si>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</si>
  <si>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</si>
  <si>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</si>
  <si>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</si>
  <si>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</si>
  <si>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</si>
  <si>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</si>
  <si>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</si>
  <si>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</si>
  <si>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</si>
  <si>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</si>
  <si>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</si>
  <si>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</si>
  <si>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</si>
  <si>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</si>
  <si>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</si>
  <si>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</si>
  <si>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</si>
  <si>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</si>
  <si>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</si>
  <si>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</si>
  <si>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</si>
  <si>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</si>
  <si>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</si>
  <si>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</si>
  <si>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</si>
  <si>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</si>
  <si>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</si>
  <si>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</si>
  <si>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</si>
  <si>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</si>
  <si>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</si>
  <si>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</si>
  <si>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</si>
  <si>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</si>
  <si>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</si>
  <si>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</si>
  <si>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</si>
  <si>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</si>
  <si>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</si>
  <si>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</si>
  <si>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</si>
  <si>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</si>
  <si>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</si>
  <si>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</si>
  <si>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</si>
  <si>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</si>
  <si>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</si>
  <si>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</si>
  <si>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</si>
  <si>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</si>
  <si>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</si>
  <si>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</si>
  <si>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</si>
  <si>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</si>
  <si>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</si>
  <si>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</si>
  <si>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</si>
  <si>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</si>
  <si>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</si>
  <si>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</si>
  <si>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</si>
  <si>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</si>
  <si>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</si>
  <si>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</si>
  <si>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</si>
  <si>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</si>
  <si>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</si>
  <si>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</si>
  <si>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</si>
  <si>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</si>
  <si>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</si>
  <si>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</si>
  <si>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</si>
  <si>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</si>
  <si>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</si>
  <si>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</si>
  <si>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</si>
  <si>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</si>
  <si>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</si>
  <si>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</si>
  <si>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</si>
  <si>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</si>
  <si>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</si>
  <si>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</si>
  <si>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</si>
  <si>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</si>
  <si>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</si>
  <si>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</si>
  <si>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</si>
  <si>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</si>
  <si>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</si>
  <si>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</si>
  <si>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</si>
  <si>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</si>
  <si>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</si>
  <si>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</si>
  <si>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</si>
  <si>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</si>
  <si>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</si>
  <si>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</si>
  <si>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</si>
  <si>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</si>
  <si>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</si>
  <si>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</si>
  <si>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</si>
  <si>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</si>
  <si>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</si>
  <si>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</si>
  <si>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</si>
  <si>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</si>
  <si>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</si>
  <si>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</si>
  <si>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</si>
  <si>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</si>
  <si>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</si>
  <si>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</si>
  <si>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</si>
  <si>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</si>
  <si>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</si>
  <si>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</si>
  <si>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</si>
  <si>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</si>
  <si>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</si>
  <si>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</si>
  <si>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</si>
  <si>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</si>
  <si>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</si>
  <si>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</si>
  <si>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</si>
  <si>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</si>
  <si>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</si>
  <si>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</si>
  <si>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</si>
  <si>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</si>
  <si>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</si>
  <si>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</si>
  <si>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</si>
  <si>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</si>
  <si>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</si>
  <si>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</si>
  <si>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</si>
  <si>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</si>
  <si>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</si>
  <si>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</si>
  <si>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</si>
  <si>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</si>
  <si>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</si>
  <si>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</si>
  <si>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</si>
  <si>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</si>
  <si>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</si>
  <si>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</si>
  <si>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</si>
  <si>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</si>
  <si>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</si>
  <si>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</si>
  <si>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</si>
  <si>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</si>
  <si>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</si>
  <si>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</si>
  <si>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</si>
  <si>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</si>
  <si>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</si>
  <si>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</si>
  <si>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</si>
  <si>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</si>
  <si>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</si>
  <si>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</si>
  <si>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</si>
  <si>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</si>
  <si>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</si>
  <si>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</si>
  <si>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</si>
  <si>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</si>
  <si>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</si>
  <si>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</si>
  <si>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</si>
  <si>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</si>
  <si>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</si>
  <si>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</si>
  <si>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</si>
  <si>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</si>
  <si>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</si>
  <si>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</si>
  <si>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</si>
  <si>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</si>
  <si>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</si>
  <si>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</si>
  <si>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</si>
  <si>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</si>
  <si>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</si>
  <si>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</si>
  <si>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</si>
  <si>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</si>
  <si>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</si>
  <si>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</si>
  <si>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</si>
  <si>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</si>
  <si>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</si>
  <si>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</si>
  <si>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</si>
  <si>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</si>
  <si>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</si>
  <si>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</si>
  <si>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</si>
  <si>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</si>
  <si>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</si>
  <si>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</si>
  <si>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</si>
  <si>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</si>
  <si>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</si>
  <si>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</si>
  <si>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</si>
  <si>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</si>
  <si>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</si>
  <si>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</si>
  <si>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</si>
  <si>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</si>
  <si>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</si>
  <si>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</si>
  <si>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</si>
  <si>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</si>
  <si>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</si>
  <si>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</si>
  <si>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</si>
  <si>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</si>
  <si>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</si>
  <si>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</si>
  <si>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</si>
  <si>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</si>
  <si>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</si>
  <si>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</si>
  <si>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</si>
  <si>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</si>
  <si>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</si>
  <si>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</si>
  <si>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</si>
  <si>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</si>
  <si>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</si>
  <si>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</si>
  <si>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</si>
  <si>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</si>
  <si>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</si>
  <si>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</si>
  <si>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</si>
  <si>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</si>
  <si>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</si>
  <si>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</si>
  <si>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</si>
  <si>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</si>
  <si>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</si>
  <si>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</si>
  <si>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</si>
  <si>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</si>
  <si>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</si>
  <si>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</si>
  <si>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</si>
  <si>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</si>
  <si>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</si>
  <si>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</si>
  <si>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</si>
  <si>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</si>
  <si>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</si>
  <si>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</si>
  <si>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</si>
  <si>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</si>
  <si>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</si>
  <si>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</si>
  <si>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</si>
  <si>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</si>
  <si>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</si>
  <si>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</si>
  <si>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</si>
  <si>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</si>
  <si>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</si>
  <si>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</si>
  <si>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</si>
  <si>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</si>
  <si>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</si>
  <si>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</si>
  <si>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</si>
  <si>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</si>
  <si>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</si>
  <si>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</si>
  <si>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</si>
  <si>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</si>
  <si>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</si>
  <si>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</si>
  <si>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</si>
  <si>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</si>
  <si>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</si>
  <si>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</si>
  <si>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</si>
  <si>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</si>
  <si>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</si>
  <si>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</si>
  <si>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</si>
  <si>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</si>
  <si>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</si>
  <si>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</si>
  <si>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</si>
  <si>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</si>
  <si>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</si>
  <si>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</si>
  <si>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</si>
  <si>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</si>
  <si>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</si>
  <si>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</si>
  <si>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</si>
  <si>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</si>
  <si>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</si>
  <si>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</si>
  <si>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</si>
  <si>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</si>
  <si>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</si>
  <si>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</si>
  <si>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</si>
  <si>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</si>
  <si>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</si>
  <si>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</si>
  <si>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</si>
  <si>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</si>
  <si>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</si>
  <si>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</si>
  <si>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</si>
  <si>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</si>
  <si>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</si>
  <si>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</si>
  <si>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</si>
  <si>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</si>
  <si>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</si>
  <si>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</si>
  <si>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</si>
  <si>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</si>
  <si>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</si>
  <si>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</si>
  <si>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</si>
  <si>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</si>
  <si>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</si>
  <si>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</si>
  <si>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</si>
  <si>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</si>
  <si>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</si>
  <si>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</si>
  <si>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</si>
  <si>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</si>
  <si>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</si>
  <si>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</si>
  <si>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</si>
  <si>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</si>
  <si>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</si>
  <si>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</si>
  <si>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</si>
  <si>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</si>
  <si>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</si>
  <si>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</si>
  <si>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</si>
  <si>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</si>
  <si>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</si>
  <si>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</si>
  <si>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</si>
  <si>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</si>
  <si>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</si>
  <si>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</si>
  <si>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</si>
  <si>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</si>
  <si>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</si>
  <si>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</si>
  <si>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</si>
  <si>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</si>
  <si>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</si>
  <si>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</si>
  <si>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</si>
  <si>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</si>
  <si>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</si>
  <si>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</si>
  <si>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</si>
  <si>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</si>
  <si>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</si>
  <si>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</si>
  <si>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</si>
  <si>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</si>
  <si>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</si>
  <si>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</si>
  <si>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</si>
  <si>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</si>
  <si>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</si>
  <si>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</si>
  <si>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</si>
  <si>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</si>
  <si>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</si>
  <si>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</si>
  <si>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</si>
  <si>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</si>
  <si>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</si>
  <si>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</si>
  <si>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</si>
  <si>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</si>
  <si>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</si>
  <si>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</si>
  <si>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</si>
  <si>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</si>
  <si>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</si>
  <si>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</si>
  <si>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</si>
  <si>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</si>
  <si>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</si>
  <si>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</si>
  <si>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</si>
  <si>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</si>
  <si>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</si>
  <si>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</si>
  <si>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</si>
  <si>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</si>
  <si>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</si>
  <si>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</si>
  <si>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</si>
  <si>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</si>
  <si>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</si>
  <si>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</si>
  <si>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</si>
  <si>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</si>
  <si>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</si>
  <si>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</si>
  <si>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</si>
  <si>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</si>
  <si>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</si>
  <si>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</si>
  <si>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</si>
  <si>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</si>
  <si>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</si>
  <si>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</si>
  <si>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</si>
  <si>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</si>
  <si>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</si>
  <si>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</si>
  <si>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</si>
  <si>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</si>
  <si>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</si>
  <si>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</si>
  <si>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</si>
  <si>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</si>
  <si>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</si>
  <si>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</si>
  <si>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</si>
  <si>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</si>
  <si>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</si>
  <si>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</si>
  <si>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</si>
  <si>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</si>
  <si>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</si>
  <si>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</si>
  <si>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</si>
  <si>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</si>
  <si>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</si>
  <si>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</si>
  <si>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</si>
  <si>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</si>
  <si>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</si>
  <si>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</si>
  <si>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</si>
  <si>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</si>
  <si>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</si>
  <si>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</si>
  <si>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</si>
  <si>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</si>
  <si>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</si>
  <si>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</si>
  <si>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</si>
  <si>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</si>
  <si>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</si>
  <si>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</si>
  <si>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</si>
  <si>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</si>
  <si>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</si>
  <si>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</si>
  <si>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</si>
  <si>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</si>
  <si>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</si>
  <si>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</si>
  <si>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</si>
  <si>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</si>
  <si>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</si>
  <si>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</si>
  <si>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</si>
  <si>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</si>
  <si>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</si>
  <si>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</si>
  <si>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</si>
  <si>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</si>
  <si>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</si>
  <si>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</si>
  <si>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</si>
  <si>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</si>
  <si>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</si>
  <si>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</si>
  <si>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</si>
  <si>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</si>
  <si>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</si>
  <si>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</si>
  <si>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</si>
  <si>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</si>
  <si>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</si>
  <si>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</si>
  <si>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</si>
  <si>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</si>
  <si>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</si>
  <si>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</si>
  <si>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</si>
  <si>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</si>
  <si>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</si>
  <si>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</si>
  <si>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</si>
  <si>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</si>
  <si>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</si>
  <si>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</si>
  <si>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</si>
  <si>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</si>
  <si>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</si>
  <si>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</si>
  <si>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</si>
  <si>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</si>
  <si>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</si>
  <si>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</si>
  <si>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</si>
  <si>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</si>
  <si>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</si>
  <si>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</si>
  <si>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</si>
  <si>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</si>
  <si>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</si>
  <si>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</si>
  <si>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</si>
  <si>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</si>
  <si>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</si>
  <si>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</si>
  <si>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</si>
  <si>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</si>
  <si>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</si>
  <si>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</si>
  <si>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</si>
  <si>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</si>
  <si>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</si>
  <si>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</si>
  <si>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</si>
  <si>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</si>
  <si>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</si>
  <si>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</si>
  <si>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</si>
  <si>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</si>
  <si>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</si>
  <si>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</si>
  <si>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</si>
  <si>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</si>
  <si>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</si>
  <si>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</si>
  <si>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</si>
  <si>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</si>
  <si>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</si>
  <si>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</si>
  <si>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</si>
  <si>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</si>
  <si>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</si>
  <si>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</si>
  <si>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</si>
  <si>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</si>
  <si>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</si>
  <si>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</si>
  <si>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</si>
  <si>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</si>
  <si>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</si>
  <si>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</si>
  <si>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</si>
  <si>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</si>
  <si>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</si>
  <si>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</si>
  <si>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</si>
  <si>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</si>
  <si>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</si>
  <si>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</si>
  <si>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</si>
  <si>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</si>
  <si>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</si>
  <si>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</si>
  <si>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</si>
  <si>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</si>
  <si>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</si>
  <si>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</si>
  <si>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</si>
  <si>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</si>
  <si>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</si>
  <si>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</si>
  <si>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</si>
  <si>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</si>
  <si>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</si>
  <si>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</si>
  <si>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</si>
  <si>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</si>
  <si>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</si>
  <si>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</si>
  <si>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</si>
  <si>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</si>
  <si>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</si>
  <si>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</si>
  <si>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</si>
  <si>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</si>
  <si>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</si>
  <si>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</si>
  <si>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</si>
  <si>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</si>
  <si>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</si>
  <si>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</si>
  <si>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</si>
  <si>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</si>
  <si>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</si>
  <si>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</si>
  <si>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</si>
  <si>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</si>
  <si>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</si>
  <si>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</si>
  <si>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</si>
  <si>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</si>
  <si>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</si>
  <si>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</si>
  <si>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</si>
  <si>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</si>
  <si>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</si>
  <si>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</si>
  <si>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</si>
  <si>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</si>
  <si>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</si>
  <si>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</si>
  <si>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</si>
  <si>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</si>
  <si>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</si>
  <si>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</si>
  <si>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</si>
  <si>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</si>
  <si>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</si>
  <si>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</si>
  <si>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</si>
  <si>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</si>
  <si>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</si>
  <si>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</si>
  <si>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</si>
  <si>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</si>
  <si>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</si>
  <si>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</si>
  <si>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</si>
  <si>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</si>
  <si>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</si>
  <si>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</si>
  <si>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</si>
  <si>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</si>
  <si>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</si>
  <si>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</si>
  <si>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</si>
  <si>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</si>
  <si>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</si>
  <si>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</si>
  <si>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</si>
  <si>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</si>
  <si>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</si>
  <si>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</si>
  <si>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</si>
  <si>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</si>
  <si>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</si>
  <si>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</si>
  <si>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</si>
  <si>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</si>
  <si>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</si>
  <si>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</si>
  <si>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</si>
  <si>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</si>
  <si>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</si>
  <si>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</si>
  <si>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</si>
  <si>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</si>
  <si>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</si>
  <si>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</si>
  <si>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</si>
  <si>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</si>
  <si>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</si>
  <si>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</si>
  <si>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</si>
  <si>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</si>
  <si>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</si>
  <si>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</si>
  <si>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</si>
  <si>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</si>
  <si>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</si>
  <si>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</si>
  <si>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</si>
  <si>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</si>
  <si>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</si>
  <si>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</si>
  <si>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</si>
  <si>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</si>
  <si>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</si>
  <si>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</si>
  <si>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</si>
  <si>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</si>
  <si>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</si>
  <si>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</si>
  <si>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</si>
  <si>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</si>
  <si>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</si>
  <si>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</si>
  <si>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</si>
  <si>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</si>
  <si>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</si>
  <si>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</si>
  <si>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</si>
  <si>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</si>
  <si>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</si>
  <si>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</si>
  <si>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</si>
  <si>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</si>
  <si>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</si>
  <si>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</si>
  <si>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</si>
  <si>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</si>
  <si>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</si>
  <si>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</si>
  <si>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</si>
  <si>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</si>
  <si>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</si>
  <si>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</si>
  <si>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</si>
  <si>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</si>
  <si>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</si>
  <si>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</si>
  <si>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</si>
  <si>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</si>
  <si>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</si>
  <si>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</si>
  <si>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</si>
  <si>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</si>
  <si>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</si>
  <si>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</si>
  <si>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</si>
  <si>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</si>
  <si>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</si>
  <si>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</si>
  <si>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</si>
  <si>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</si>
  <si>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</si>
  <si>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</si>
  <si>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</si>
  <si>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</si>
  <si>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</si>
  <si>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</si>
  <si>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</si>
  <si>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</si>
  <si>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</si>
  <si>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</si>
  <si>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</si>
  <si>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</si>
  <si>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</si>
  <si>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</si>
  <si>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</si>
  <si>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</si>
  <si>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</si>
  <si>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</si>
  <si>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</si>
  <si>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</si>
  <si>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</si>
  <si>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</si>
  <si>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</si>
  <si>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</si>
  <si>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</si>
  <si>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</si>
  <si>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</si>
  <si>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</si>
  <si>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</si>
  <si>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</si>
  <si>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</si>
  <si>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</si>
  <si>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</si>
  <si>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</si>
  <si>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</si>
  <si>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</si>
  <si>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</si>
  <si>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</si>
  <si>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</si>
  <si>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</si>
  <si>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</si>
  <si>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</si>
  <si>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</si>
  <si>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</si>
  <si>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</si>
  <si>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</si>
  <si>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</si>
  <si>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</si>
  <si>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</si>
  <si>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</si>
  <si>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</si>
  <si>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</si>
  <si>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</si>
  <si>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</si>
  <si>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</si>
  <si>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</si>
  <si>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</si>
  <si>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</si>
  <si>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</si>
  <si>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</si>
  <si>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</si>
  <si>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</si>
  <si>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</si>
  <si>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</si>
  <si>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</si>
  <si>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</si>
  <si>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</si>
  <si>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</si>
  <si>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</si>
  <si>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</si>
  <si>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</si>
  <si>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</si>
  <si>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</si>
  <si>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</si>
  <si>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</si>
  <si>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</si>
  <si>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</si>
  <si>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</si>
  <si>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</si>
  <si>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</si>
  <si>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</si>
  <si>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</si>
  <si>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</si>
  <si>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</si>
  <si>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</si>
  <si>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</si>
  <si>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</si>
  <si>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</si>
  <si>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</si>
  <si>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</si>
  <si>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</si>
  <si>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</si>
  <si>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</si>
  <si>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</si>
  <si>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</si>
  <si>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</si>
  <si>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</si>
  <si>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</si>
  <si>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</si>
  <si>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</si>
  <si>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</si>
  <si>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</si>
  <si>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</si>
  <si>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</si>
  <si>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</si>
  <si>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</si>
  <si>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</si>
  <si>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</si>
  <si>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</si>
  <si>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</si>
  <si>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</si>
  <si>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</si>
  <si>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</si>
  <si>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</si>
  <si>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</si>
  <si>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</si>
  <si>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</si>
  <si>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</si>
  <si>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</si>
  <si>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</si>
  <si>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</si>
  <si>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</si>
  <si>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</si>
  <si>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</si>
  <si>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</si>
  <si>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</si>
  <si>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</si>
  <si>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</si>
  <si>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</si>
  <si>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</si>
  <si>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</si>
  <si>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</si>
  <si>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</si>
  <si>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</si>
  <si>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</si>
  <si>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</si>
  <si>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</si>
  <si>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</si>
  <si>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</si>
  <si>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</si>
  <si>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</si>
  <si>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</si>
  <si>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</si>
  <si>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</si>
  <si>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</si>
  <si>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</si>
  <si>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</si>
  <si>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</si>
  <si>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</si>
  <si>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</si>
  <si>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</si>
  <si>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</si>
  <si>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</si>
  <si>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</si>
  <si>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</si>
  <si>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</si>
  <si>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</si>
  <si>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</si>
  <si>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</si>
  <si>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</si>
  <si>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</si>
  <si>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</si>
  <si>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</si>
  <si>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</si>
  <si>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</si>
  <si>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</si>
  <si>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</si>
  <si>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</si>
  <si>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</si>
  <si>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</si>
  <si>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</si>
  <si>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</si>
  <si>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</si>
  <si>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</si>
  <si>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</si>
  <si>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</si>
  <si>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</si>
  <si>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</si>
  <si>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</si>
  <si>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</si>
  <si>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</si>
  <si>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</si>
  <si>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</si>
  <si>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</si>
  <si>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</si>
  <si>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</si>
  <si>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</si>
  <si>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</si>
  <si>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</si>
  <si>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</si>
  <si>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</si>
  <si>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</si>
  <si>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</si>
  <si>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</si>
  <si>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</si>
  <si>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</si>
  <si>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</si>
  <si>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</si>
  <si>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</si>
  <si>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</si>
  <si>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</si>
  <si>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</si>
  <si>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</si>
  <si>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</si>
  <si>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</si>
  <si>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</si>
  <si>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</si>
  <si>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</si>
  <si>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</si>
  <si>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</si>
  <si>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</si>
  <si>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</si>
  <si>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</si>
  <si>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</si>
  <si>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</si>
  <si>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</si>
  <si>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</si>
  <si>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</si>
  <si>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</si>
  <si>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</si>
  <si>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</si>
  <si>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</si>
  <si>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</si>
  <si>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</si>
  <si>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</si>
  <si>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</si>
  <si>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</si>
  <si>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</si>
  <si>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</si>
  <si>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</si>
  <si>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</si>
  <si>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</si>
  <si>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</si>
  <si>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</si>
  <si>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</si>
  <si>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</si>
  <si>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</si>
  <si>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</si>
  <si>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</si>
  <si>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</si>
  <si>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</si>
  <si>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</si>
  <si>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</si>
  <si>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</si>
  <si>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</si>
  <si>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</si>
  <si>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</si>
  <si>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</si>
  <si>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</si>
  <si>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</si>
  <si>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</si>
  <si>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</si>
  <si>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</si>
  <si>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</si>
  <si>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</si>
  <si>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</si>
  <si>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</si>
  <si>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</si>
  <si>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</si>
  <si>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</si>
  <si>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</si>
  <si>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</si>
  <si>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</si>
  <si>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</si>
  <si>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</si>
  <si>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</si>
  <si>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</si>
  <si>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</si>
  <si>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</si>
  <si>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</si>
  <si>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</si>
  <si>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</si>
  <si>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</si>
  <si>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</si>
  <si>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</si>
  <si>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</si>
  <si>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</si>
  <si>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</si>
  <si>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</si>
  <si>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</si>
  <si>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</si>
  <si>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</si>
  <si>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</si>
  <si>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</si>
  <si>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</si>
  <si>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</si>
  <si>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</si>
  <si>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</si>
  <si>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</si>
  <si>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</si>
  <si>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</si>
  <si>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</si>
  <si>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</si>
  <si>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</si>
  <si>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</si>
  <si>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</si>
  <si>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</si>
  <si>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</si>
  <si>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</si>
  <si>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</si>
  <si>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</si>
  <si>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</si>
  <si>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</si>
  <si>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</si>
  <si>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</si>
  <si>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</si>
  <si>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</si>
  <si>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</si>
  <si>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</si>
  <si>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</si>
  <si>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</si>
  <si>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</si>
  <si>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</si>
  <si>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</si>
  <si>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</si>
  <si>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</si>
  <si>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</si>
  <si>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</si>
  <si>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</si>
  <si>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</si>
  <si>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</si>
  <si>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</si>
  <si>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</si>
  <si>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</si>
  <si>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</si>
  <si>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</si>
  <si>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</si>
  <si>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</si>
  <si>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</si>
  <si>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</si>
  <si>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</si>
  <si>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</si>
  <si>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</si>
  <si>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</si>
  <si>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</si>
  <si>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</si>
  <si>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</si>
  <si>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</si>
  <si>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</si>
  <si>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</si>
  <si>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</si>
  <si>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</si>
  <si>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</si>
  <si>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</si>
  <si>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</si>
  <si>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</si>
  <si>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</si>
  <si>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</si>
  <si>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</si>
  <si>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</si>
  <si>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</si>
  <si>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</si>
  <si>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</si>
  <si>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</si>
  <si>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</si>
  <si>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</si>
  <si>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</si>
  <si>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</si>
  <si>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</si>
  <si>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</si>
  <si>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</si>
  <si>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</si>
  <si>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</si>
  <si>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</si>
  <si>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</si>
  <si>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</si>
  <si>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</si>
  <si>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</si>
  <si>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</si>
  <si>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</si>
  <si>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</si>
  <si>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</si>
  <si>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</si>
  <si>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</si>
  <si>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</si>
  <si>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</si>
  <si>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</si>
  <si>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</si>
  <si>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</si>
  <si>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</si>
  <si>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</si>
  <si>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</si>
  <si>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</si>
  <si>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</si>
  <si>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</si>
  <si>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</si>
  <si>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</si>
  <si>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</si>
  <si>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</si>
  <si>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</si>
  <si>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</si>
  <si>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</si>
  <si>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</si>
  <si>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</si>
  <si>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</si>
  <si>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</si>
  <si>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</si>
  <si>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</si>
  <si>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</si>
  <si>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</si>
  <si>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</si>
  <si>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</si>
  <si>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</si>
  <si>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</si>
  <si>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</si>
  <si>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</si>
  <si>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</si>
  <si>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</si>
  <si>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</si>
  <si>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</si>
  <si>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</si>
  <si>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</si>
  <si>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</si>
  <si>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</si>
  <si>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</si>
  <si>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</si>
  <si>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</si>
  <si>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</si>
  <si>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</si>
  <si>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</si>
  <si>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</si>
  <si>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</si>
  <si>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</si>
  <si>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</si>
  <si>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</si>
  <si>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</si>
  <si>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</si>
  <si>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</si>
  <si>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</si>
  <si>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</si>
  <si>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</si>
  <si>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</si>
  <si>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</si>
  <si>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</si>
  <si>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</si>
  <si>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</si>
  <si>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</si>
  <si>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</si>
  <si>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</si>
  <si>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</si>
  <si>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</si>
  <si>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</si>
  <si>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</si>
  <si>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</si>
  <si>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</si>
  <si>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</si>
  <si>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</si>
  <si>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</si>
  <si>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</si>
  <si>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</si>
  <si>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</si>
  <si>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</si>
  <si>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</si>
  <si>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</si>
  <si>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</si>
  <si>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</si>
  <si>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</si>
  <si>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</si>
  <si>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</si>
  <si>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</si>
  <si>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</si>
  <si>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</si>
  <si>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</si>
  <si>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</si>
  <si>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</si>
  <si>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</si>
  <si>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</si>
  <si>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</si>
  <si>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</si>
  <si>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</si>
  <si>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</si>
  <si>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</si>
  <si>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</si>
  <si>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</si>
  <si>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</si>
  <si>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</si>
  <si>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</si>
  <si>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</si>
  <si>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</si>
  <si>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</si>
  <si>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</si>
  <si>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</si>
  <si>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</si>
  <si>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</si>
  <si>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</si>
  <si>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</si>
  <si>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</si>
  <si>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</si>
  <si>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</si>
  <si>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</si>
  <si>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</si>
  <si>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</si>
  <si>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</si>
  <si>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</si>
  <si>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</si>
  <si>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</si>
  <si>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</si>
  <si>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</si>
  <si>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</si>
  <si>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</si>
  <si>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</si>
  <si>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</si>
  <si>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</si>
  <si>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</si>
  <si>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</si>
  <si>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</si>
  <si>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</si>
  <si>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</si>
  <si>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</si>
  <si>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</si>
  <si>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</si>
  <si>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</si>
  <si>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</si>
  <si>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</si>
  <si>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</si>
  <si>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</si>
  <si>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</si>
  <si>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</si>
  <si>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</si>
  <si>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</si>
  <si>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</si>
  <si>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</si>
  <si>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</si>
  <si>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</si>
  <si>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</si>
  <si>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</si>
  <si>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</si>
  <si>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</si>
  <si>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</si>
  <si>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</si>
  <si>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</si>
  <si>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</si>
  <si>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</si>
  <si>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</si>
  <si>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</si>
  <si>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</si>
  <si>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</si>
  <si>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</si>
  <si>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</si>
  <si>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</si>
  <si>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</si>
  <si>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</si>
  <si>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</si>
  <si>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</si>
  <si>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</si>
  <si>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</si>
  <si>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</si>
  <si>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</si>
  <si>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</si>
  <si>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</si>
  <si>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</si>
  <si>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</si>
  <si>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</si>
  <si>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</si>
  <si>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</si>
  <si>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</si>
  <si>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</si>
  <si>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</si>
  <si>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</si>
  <si>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</si>
  <si>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</si>
  <si>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</si>
  <si>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</si>
  <si>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</si>
  <si>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</si>
  <si>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</si>
  <si>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</si>
  <si>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</si>
  <si>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</si>
  <si>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</si>
  <si>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</si>
  <si>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</si>
  <si>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</si>
  <si>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</si>
  <si>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</si>
  <si>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</si>
  <si>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</si>
  <si>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</si>
  <si>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</si>
  <si>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</si>
  <si>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</si>
  <si>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</si>
  <si>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</si>
  <si>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</si>
  <si>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</si>
  <si>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</si>
  <si>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</si>
  <si>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</si>
  <si>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</si>
  <si>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</si>
  <si>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</si>
  <si>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</si>
  <si>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</si>
  <si>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</si>
  <si>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</si>
  <si>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</si>
  <si>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</si>
  <si>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</si>
  <si>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</si>
  <si>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</si>
  <si>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</si>
  <si>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</si>
  <si>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</si>
  <si>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</si>
  <si>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</si>
  <si>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</si>
  <si>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</si>
  <si>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</si>
  <si>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</si>
  <si>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</si>
  <si>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</si>
  <si>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</si>
  <si>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</si>
  <si>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</si>
  <si>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</si>
  <si>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</si>
  <si>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</si>
  <si>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</si>
  <si>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</si>
  <si>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</si>
  <si>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</si>
  <si>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</si>
  <si>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</si>
  <si>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</si>
  <si>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</si>
  <si>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</si>
  <si>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</si>
  <si>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</si>
  <si>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</si>
  <si>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</si>
  <si>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</si>
  <si>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</si>
  <si>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</si>
  <si>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</si>
  <si>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</si>
  <si>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</si>
  <si>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</si>
  <si>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</si>
  <si>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</si>
  <si>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</si>
  <si>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</si>
  <si>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</si>
  <si>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</si>
  <si>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</si>
  <si>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</si>
  <si>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</si>
  <si>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</si>
  <si>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</si>
  <si>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</si>
  <si>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</si>
  <si>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</si>
  <si>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</si>
  <si>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</si>
  <si>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</si>
  <si>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</si>
  <si>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</si>
  <si>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</si>
  <si>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</si>
  <si>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</si>
  <si>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</si>
  <si>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</si>
  <si>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</si>
  <si>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</si>
  <si>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</si>
  <si>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</si>
  <si>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</si>
  <si>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</si>
  <si>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</si>
  <si>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</si>
  <si>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</si>
  <si>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</si>
  <si>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</si>
  <si>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</si>
  <si>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</si>
  <si>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</si>
  <si>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</si>
  <si>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</si>
  <si>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</si>
  <si>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</si>
  <si>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</si>
  <si>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</si>
  <si>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</si>
  <si>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</si>
  <si>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</si>
  <si>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</si>
  <si>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</si>
  <si>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</si>
  <si>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</si>
  <si>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</si>
  <si>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</si>
  <si>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</si>
  <si>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</si>
  <si>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</si>
  <si>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</si>
  <si>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</si>
  <si>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</si>
  <si>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</si>
  <si>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</si>
  <si>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</si>
  <si>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</si>
  <si>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</si>
  <si>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</si>
  <si>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</si>
  <si>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</si>
  <si>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</si>
  <si>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</si>
  <si>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</si>
  <si>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</si>
  <si>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</si>
  <si>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</si>
  <si>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</si>
  <si>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</si>
  <si>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</si>
  <si>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</si>
  <si>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</si>
  <si>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</si>
  <si>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</si>
  <si>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</si>
  <si>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</si>
  <si>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</si>
  <si>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</si>
  <si>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</si>
  <si>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</si>
  <si>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</si>
  <si>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</si>
  <si>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</si>
  <si>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</si>
  <si>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</si>
  <si>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</si>
  <si>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</si>
  <si>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</si>
  <si>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</si>
  <si>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</si>
  <si>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</si>
  <si>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</si>
  <si>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</si>
  <si>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</si>
  <si>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</si>
  <si>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</si>
  <si>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</si>
  <si>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</si>
  <si>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</si>
  <si>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</si>
  <si>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</si>
  <si>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</si>
  <si>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</si>
  <si>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</si>
  <si>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</si>
  <si>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</si>
  <si>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</si>
  <si>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</si>
  <si>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</si>
  <si>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</si>
  <si>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</si>
  <si>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</si>
  <si>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</si>
  <si>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</si>
  <si>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</si>
  <si>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</si>
  <si>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</si>
  <si>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</si>
  <si>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</si>
  <si>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</si>
  <si>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</si>
  <si>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</si>
  <si>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</si>
  <si>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</si>
  <si>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</si>
  <si>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</si>
  <si>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</si>
  <si>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</si>
  <si>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</si>
  <si>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</si>
  <si>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</si>
  <si>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</si>
  <si>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</si>
  <si>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</si>
  <si>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</si>
  <si>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</si>
  <si>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</si>
  <si>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</si>
  <si>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</si>
  <si>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</si>
  <si>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</si>
  <si>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</si>
  <si>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</si>
  <si>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</si>
  <si>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</si>
  <si>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</si>
  <si>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</si>
  <si>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</si>
  <si>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</si>
  <si>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</si>
  <si>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</si>
  <si>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</si>
  <si>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</si>
  <si>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</si>
  <si>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</si>
  <si>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</si>
  <si>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</si>
  <si>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</si>
  <si>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</si>
  <si>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</si>
  <si>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</si>
  <si>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</si>
  <si>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</si>
  <si>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</si>
  <si>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</si>
  <si>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</si>
  <si>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</si>
  <si>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</si>
  <si>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</si>
  <si>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</si>
  <si>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</si>
  <si>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</si>
  <si>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</si>
  <si>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</si>
  <si>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</si>
  <si>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</si>
  <si>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</si>
  <si>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</si>
  <si>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</si>
  <si>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</si>
  <si>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</si>
  <si>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</si>
  <si>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</si>
  <si>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</si>
  <si>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</si>
  <si>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</si>
  <si>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</si>
  <si>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</si>
  <si>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</si>
  <si>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</si>
  <si>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</si>
  <si>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</si>
  <si>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</si>
  <si>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</si>
  <si>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</si>
  <si>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</si>
  <si>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</si>
  <si>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</si>
  <si>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</si>
  <si>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</si>
  <si>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</si>
  <si>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</si>
  <si>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</si>
  <si>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</si>
  <si>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</si>
  <si>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</si>
  <si>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</si>
  <si>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</si>
  <si>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</si>
  <si>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</si>
  <si>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</si>
  <si>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</si>
  <si>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</si>
  <si>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</si>
  <si>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</si>
  <si>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</si>
  <si>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</si>
  <si>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</si>
  <si>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</si>
  <si>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</si>
  <si>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</si>
  <si>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</si>
  <si>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</si>
  <si>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</si>
  <si>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</si>
  <si>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</si>
  <si>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</si>
  <si>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</si>
  <si>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</si>
  <si>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</si>
  <si>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</si>
  <si>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</si>
  <si>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</si>
  <si>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</si>
  <si>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</si>
  <si>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</si>
  <si>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</si>
  <si>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</si>
  <si>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</si>
  <si>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</si>
  <si>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</si>
  <si>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</si>
  <si>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</si>
  <si>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</si>
  <si>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</si>
  <si>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</si>
  <si>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</si>
  <si>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</si>
  <si>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</si>
  <si>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</si>
  <si>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</si>
  <si>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</si>
  <si>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</si>
  <si>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</si>
  <si>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</si>
  <si>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</si>
  <si>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</si>
  <si>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</si>
  <si>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</si>
  <si>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</si>
  <si>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</si>
  <si>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</si>
  <si>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</si>
  <si>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</si>
  <si>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</si>
  <si>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</si>
  <si>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</si>
  <si>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</si>
  <si>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</si>
  <si>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</si>
  <si>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</si>
  <si>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</si>
  <si>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</si>
  <si>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</si>
  <si>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</si>
  <si>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</si>
  <si>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</si>
  <si>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</si>
  <si>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</si>
  <si>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</si>
  <si>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</si>
  <si>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</si>
  <si>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</si>
  <si>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</si>
  <si>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</si>
  <si>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</si>
  <si>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</si>
  <si>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</si>
  <si>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</si>
  <si>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</si>
  <si>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</si>
  <si>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</si>
  <si>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</si>
  <si>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</si>
  <si>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</si>
  <si>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</si>
  <si>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</si>
  <si>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</si>
  <si>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</si>
  <si>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</si>
  <si>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</si>
  <si>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</si>
  <si>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</si>
  <si>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</si>
  <si>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</si>
  <si>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</si>
  <si>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</si>
  <si>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</si>
  <si>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</si>
  <si>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</si>
  <si>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</si>
  <si>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</si>
  <si>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</si>
  <si>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</si>
  <si>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</si>
  <si>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</si>
  <si>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</si>
  <si>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</si>
  <si>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</si>
  <si>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</si>
  <si>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</si>
  <si>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</si>
  <si>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</si>
  <si>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</si>
  <si>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</si>
  <si>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</si>
  <si>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</si>
  <si>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</si>
  <si>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</si>
  <si>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</si>
  <si>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</si>
  <si>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</si>
  <si>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</si>
  <si>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</si>
  <si>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</si>
  <si>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</si>
  <si>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</si>
  <si>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</si>
  <si>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</si>
  <si>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</si>
  <si>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</si>
  <si>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</si>
  <si>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</si>
  <si>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</si>
  <si>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</si>
  <si>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</si>
  <si>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</si>
  <si>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</si>
  <si>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</si>
  <si>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</si>
  <si>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</si>
  <si>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</si>
  <si>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</si>
  <si>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</si>
  <si>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</si>
  <si>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</si>
  <si>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</si>
  <si>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</si>
  <si>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</si>
  <si>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</si>
  <si>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</si>
  <si>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</si>
  <si>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</si>
  <si>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</si>
  <si>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</si>
  <si>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</si>
  <si>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</si>
  <si>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</si>
  <si>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</si>
  <si>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</si>
  <si>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</si>
  <si>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</si>
  <si>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</si>
  <si>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</si>
  <si>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</si>
  <si>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</si>
  <si>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</si>
  <si>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</si>
  <si>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</si>
  <si>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</si>
  <si>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</si>
  <si>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</si>
  <si>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</si>
  <si>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</si>
  <si>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</si>
  <si>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</si>
  <si>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</si>
  <si>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</si>
  <si>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</si>
  <si>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</si>
  <si>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</si>
  <si>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</si>
  <si>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</si>
  <si>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</si>
  <si>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</si>
  <si>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</si>
  <si>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</si>
  <si>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</si>
  <si>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</si>
  <si>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</si>
  <si>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</si>
  <si>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</si>
  <si>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</si>
  <si>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</si>
  <si>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</si>
  <si>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</si>
  <si>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</si>
  <si>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</si>
  <si>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</si>
  <si>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</si>
  <si>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</si>
  <si>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</si>
  <si>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</si>
  <si>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</si>
  <si>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</si>
  <si>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</si>
  <si>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</si>
  <si>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</si>
  <si>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</si>
  <si>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</si>
  <si>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</si>
  <si>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</si>
  <si>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</si>
  <si>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</si>
  <si>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</si>
  <si>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</si>
  <si>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</si>
  <si>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</si>
  <si>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</si>
  <si>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</si>
  <si>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</si>
  <si>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</si>
  <si>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</si>
  <si>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</si>
  <si>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</si>
  <si>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</si>
  <si>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</si>
  <si>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</si>
  <si>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</si>
  <si>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</si>
  <si>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</si>
  <si>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</si>
  <si>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</si>
  <si>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</si>
  <si>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</si>
  <si>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</si>
  <si>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</si>
  <si>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</si>
  <si>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</si>
  <si>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</si>
  <si>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</si>
  <si>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</si>
  <si>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</si>
  <si>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</si>
  <si>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</si>
  <si>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</si>
  <si>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</si>
  <si>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</si>
  <si>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</si>
  <si>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</si>
  <si>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</si>
  <si>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</si>
  <si>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</si>
  <si>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</si>
  <si>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</si>
  <si>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</si>
  <si>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</si>
  <si>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</si>
  <si>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</si>
  <si>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</si>
  <si>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</si>
  <si>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</si>
  <si>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</si>
  <si>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</si>
  <si>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</si>
  <si>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</si>
  <si>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</si>
  <si>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</si>
  <si>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</si>
  <si>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</si>
  <si>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</si>
  <si>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</si>
  <si>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</si>
  <si>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</si>
  <si>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</si>
  <si>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</si>
  <si>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</si>
  <si>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</si>
  <si>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</si>
  <si>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</si>
  <si>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</si>
  <si>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</si>
  <si>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</si>
  <si>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</si>
  <si>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</si>
  <si>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</si>
  <si>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</si>
  <si>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</si>
  <si>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</si>
  <si>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</si>
  <si>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</si>
  <si>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</si>
  <si>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</si>
  <si>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</si>
  <si>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</si>
  <si>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</si>
  <si>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</si>
  <si>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</si>
  <si>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</si>
  <si>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</si>
  <si>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</si>
  <si>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</si>
  <si>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</si>
  <si>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</si>
  <si>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</si>
  <si>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</si>
  <si>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</si>
  <si>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</si>
  <si>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</si>
  <si>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</si>
  <si>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</si>
  <si>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</si>
  <si>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</si>
  <si>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</si>
  <si>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</si>
  <si>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</si>
  <si>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</si>
  <si>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</si>
  <si>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</si>
  <si>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</si>
  <si>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</si>
  <si>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</si>
  <si>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</si>
  <si>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</si>
  <si>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</si>
  <si>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</si>
  <si>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</si>
  <si>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</si>
  <si>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</si>
  <si>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</si>
  <si>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</si>
  <si>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</si>
  <si>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</si>
  <si>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</si>
  <si>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</si>
  <si>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</si>
  <si>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</si>
  <si>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</si>
  <si>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</si>
  <si>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</si>
  <si>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</si>
  <si>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</si>
  <si>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</si>
  <si>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</si>
  <si>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</si>
  <si>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</si>
  <si>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</si>
  <si>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</si>
  <si>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</si>
  <si>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</si>
  <si>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</si>
  <si>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</si>
  <si>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</si>
  <si>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</si>
  <si>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</si>
  <si>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</si>
  <si>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</si>
  <si>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</si>
  <si>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</si>
  <si>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</si>
  <si>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</si>
  <si>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</si>
  <si>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</si>
  <si>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</si>
  <si>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</si>
  <si>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</si>
  <si>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</si>
  <si>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</si>
  <si>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</si>
  <si>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</si>
  <si>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</si>
  <si>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</si>
  <si>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</si>
  <si>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</si>
  <si>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</si>
  <si>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</si>
  <si>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</si>
  <si>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</si>
  <si>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</si>
  <si>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</si>
  <si>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</si>
  <si>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</si>
  <si>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</si>
  <si>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</si>
  <si>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</si>
  <si>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</si>
  <si>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</si>
  <si>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</si>
  <si>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</si>
  <si>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</si>
  <si>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</si>
  <si>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</si>
  <si>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</si>
  <si>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</si>
  <si>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</si>
  <si>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</si>
  <si>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</si>
  <si>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</si>
  <si>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</si>
  <si>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</si>
  <si>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</si>
  <si>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</si>
  <si>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</si>
  <si>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</si>
  <si>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</si>
  <si>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</si>
  <si>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</si>
  <si>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</si>
  <si>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</si>
  <si>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</si>
  <si>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</si>
  <si>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</si>
  <si>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</si>
  <si>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</si>
  <si>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</si>
  <si>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</si>
  <si>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</si>
  <si>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</si>
  <si>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</si>
  <si>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</si>
  <si>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</si>
  <si>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</si>
  <si>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</si>
  <si>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</si>
  <si>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</si>
  <si>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</si>
  <si>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</si>
  <si>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</si>
  <si>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</si>
  <si>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</si>
  <si>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</si>
  <si>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</si>
  <si>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</si>
  <si>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</si>
  <si>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</si>
  <si>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</si>
  <si>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</si>
  <si>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</si>
  <si>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</si>
  <si>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</si>
  <si>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</si>
  <si>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</si>
  <si>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</si>
  <si>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</si>
  <si>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</si>
  <si>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</si>
  <si>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</si>
  <si>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</si>
  <si>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</si>
  <si>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</si>
  <si>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</si>
  <si>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</si>
  <si>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</si>
  <si>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</si>
  <si>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</si>
  <si>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</si>
  <si>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</si>
  <si>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</si>
  <si>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</si>
  <si>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</si>
  <si>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</si>
  <si>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</si>
  <si>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</si>
  <si>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</si>
  <si>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</si>
  <si>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</si>
  <si>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</si>
  <si>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</si>
  <si>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</si>
  <si>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</si>
  <si>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</si>
  <si>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</si>
  <si>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</si>
  <si>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</si>
  <si>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</si>
  <si>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</si>
  <si>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</si>
  <si>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</si>
  <si>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</si>
  <si>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</si>
  <si>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</si>
  <si>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</si>
  <si>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</si>
  <si>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</si>
  <si>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</si>
  <si>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</si>
  <si>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</si>
  <si>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</si>
  <si>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</si>
  <si>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</si>
  <si>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</si>
  <si>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</si>
  <si>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</si>
  <si>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</si>
  <si>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</si>
  <si>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</si>
  <si>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</si>
  <si>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</si>
  <si>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</si>
  <si>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</si>
  <si>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</si>
  <si>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</si>
  <si>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</si>
  <si>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</si>
  <si>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</si>
  <si>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</si>
  <si>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</si>
  <si>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</si>
  <si>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</si>
  <si>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</si>
  <si>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</si>
  <si>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</si>
  <si>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</si>
  <si>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</si>
  <si>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</si>
  <si>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</si>
  <si>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</si>
  <si>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</si>
  <si>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</si>
  <si>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</si>
  <si>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</si>
  <si>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</si>
  <si>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</si>
  <si>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</si>
  <si>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</si>
  <si>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</si>
  <si>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</si>
  <si>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</si>
  <si>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</si>
  <si>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</si>
  <si>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</si>
  <si>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</si>
  <si>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</si>
  <si>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</si>
  <si>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</si>
  <si>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</si>
  <si>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</si>
  <si>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</si>
  <si>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</si>
  <si>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</si>
  <si>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</si>
  <si>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</si>
  <si>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</si>
  <si>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</si>
  <si>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</si>
  <si>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</si>
  <si>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</si>
  <si>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</si>
  <si>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</si>
  <si>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</si>
  <si>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</si>
  <si>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</si>
  <si>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</si>
  <si>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</si>
  <si>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</si>
  <si>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</si>
  <si>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</si>
  <si>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</si>
  <si>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</si>
  <si>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</si>
  <si>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</si>
  <si>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</si>
  <si>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</si>
  <si>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</si>
  <si>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</si>
  <si>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</si>
  <si>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</si>
  <si>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</si>
  <si>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</si>
  <si>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</si>
  <si>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</si>
  <si>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</si>
  <si>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</si>
  <si>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</si>
  <si>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</si>
  <si>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</si>
  <si>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</si>
  <si>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</si>
  <si>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</si>
  <si>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</si>
  <si>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</si>
  <si>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</si>
  <si>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</si>
  <si>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</si>
  <si>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</si>
  <si>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</si>
  <si>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</si>
  <si>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</si>
  <si>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</si>
  <si>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</si>
  <si>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</si>
  <si>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</si>
  <si>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</si>
  <si>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</si>
  <si>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</si>
  <si>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</si>
  <si>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</si>
  <si>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</si>
  <si>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</si>
  <si>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</si>
  <si>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</si>
  <si>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</si>
  <si>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</si>
  <si>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</si>
  <si>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</si>
  <si>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</si>
  <si>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</si>
  <si>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</si>
  <si>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</si>
  <si>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</si>
  <si>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</si>
  <si>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</si>
  <si>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</si>
  <si>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</si>
  <si>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</si>
  <si>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</si>
  <si>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</si>
  <si>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</si>
  <si>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</si>
  <si>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</si>
  <si>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</si>
  <si>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</si>
  <si>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</si>
  <si>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</si>
  <si>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</si>
  <si>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</si>
  <si>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</si>
  <si>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</si>
  <si>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</si>
  <si>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</si>
  <si>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</si>
  <si>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</si>
  <si>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</si>
  <si>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</si>
  <si>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</si>
  <si>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</si>
  <si>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</si>
  <si>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</si>
  <si>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</si>
  <si>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</si>
  <si>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</si>
  <si>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</si>
  <si>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</si>
  <si>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</si>
  <si>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</si>
  <si>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</si>
  <si>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</si>
  <si>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</si>
  <si>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</si>
  <si>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</si>
  <si>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</si>
  <si>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</si>
  <si>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</si>
  <si>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</si>
  <si>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</si>
  <si>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</si>
  <si>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</si>
  <si>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</si>
  <si>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</si>
  <si>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</si>
  <si>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</si>
  <si>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</si>
  <si>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</si>
  <si>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</si>
  <si>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</si>
  <si>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</si>
  <si>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</si>
  <si>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</si>
  <si>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</si>
  <si>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</si>
  <si>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</si>
  <si>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</si>
  <si>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</si>
  <si>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</si>
  <si>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</si>
  <si>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</si>
  <si>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</si>
  <si>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</si>
  <si>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</si>
  <si>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</si>
  <si>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</si>
  <si>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</si>
  <si>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</si>
  <si>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</si>
  <si>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</si>
  <si>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</si>
  <si>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</si>
  <si>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</si>
  <si>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</si>
  <si>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</si>
  <si>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</si>
  <si>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</si>
  <si>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</si>
  <si>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</si>
  <si>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</si>
  <si>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</si>
  <si>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</si>
  <si>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</si>
  <si>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</si>
  <si>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</si>
  <si>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</si>
  <si>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</si>
  <si>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</si>
  <si>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</si>
  <si>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</si>
  <si>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</si>
  <si>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</si>
  <si>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</si>
  <si>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</si>
  <si>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</si>
  <si>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</si>
  <si>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</si>
  <si>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</si>
  <si>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</si>
  <si>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</si>
  <si>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</si>
  <si>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</si>
  <si>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</si>
  <si>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</si>
  <si>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</si>
  <si>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</si>
  <si>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</si>
  <si>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</si>
  <si>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</si>
  <si>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</si>
  <si>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</si>
  <si>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</si>
  <si>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</si>
  <si>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</si>
  <si>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</si>
  <si>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</si>
  <si>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</si>
  <si>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</si>
  <si>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</si>
  <si>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</si>
  <si>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</si>
  <si>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</si>
  <si>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</si>
  <si>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</si>
  <si>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</si>
  <si>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</si>
  <si>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</si>
  <si>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</si>
  <si>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</si>
  <si>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</si>
  <si>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</si>
  <si>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</si>
  <si>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</si>
  <si>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</si>
  <si>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</si>
  <si>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</si>
  <si>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</si>
  <si>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</si>
  <si>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</si>
  <si>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</si>
  <si>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</si>
  <si>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</si>
  <si>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</si>
  <si>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</si>
  <si>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</si>
  <si>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</si>
  <si>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</si>
  <si>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</si>
  <si>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</si>
  <si>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</si>
  <si>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</si>
  <si>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</si>
  <si>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</si>
  <si>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</si>
  <si>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</si>
  <si>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</si>
  <si>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</si>
  <si>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</si>
  <si>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</si>
  <si>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</si>
  <si>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</si>
  <si>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</si>
  <si>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</si>
  <si>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</si>
  <si>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</si>
  <si>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</si>
  <si>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</si>
  <si>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</si>
  <si>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</si>
  <si>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</si>
  <si>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</si>
  <si>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</si>
  <si>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</si>
  <si>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</si>
  <si>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</si>
  <si>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</si>
  <si>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</si>
  <si>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</si>
  <si>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</si>
  <si>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</si>
  <si>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</si>
  <si>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</si>
  <si>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</si>
  <si>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</si>
  <si>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</si>
  <si>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</si>
  <si>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</si>
  <si>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</si>
  <si>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</si>
  <si>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</si>
  <si>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</si>
  <si>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</si>
  <si>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</si>
  <si>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</si>
  <si>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</si>
  <si>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</si>
  <si>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</si>
  <si>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</si>
  <si>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</si>
  <si>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</si>
  <si>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</si>
  <si>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</si>
  <si>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</si>
  <si>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</si>
  <si>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</si>
  <si>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</si>
  <si>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</si>
  <si>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</si>
  <si>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</si>
  <si>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</si>
  <si>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</si>
  <si>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</si>
  <si>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</si>
  <si>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</si>
  <si>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</si>
  <si>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</si>
  <si>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</si>
  <si>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</si>
  <si>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</si>
  <si>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</si>
  <si>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</si>
  <si>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</si>
  <si>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</si>
  <si>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</si>
  <si>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</si>
  <si>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</si>
  <si>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</si>
  <si>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</si>
  <si>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</si>
  <si>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</si>
  <si>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</si>
  <si>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</si>
  <si>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</si>
  <si>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</si>
  <si>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</si>
  <si>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</si>
  <si>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</si>
  <si>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</si>
  <si>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</si>
  <si>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</si>
  <si>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</si>
  <si>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</si>
  <si>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</si>
  <si>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</si>
  <si>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</si>
  <si>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</si>
  <si>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</si>
  <si>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</si>
  <si>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</si>
  <si>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</si>
  <si>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</si>
  <si>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</si>
  <si>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</si>
  <si>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</si>
  <si>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</si>
  <si>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</si>
  <si>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</si>
  <si>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</si>
  <si>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</si>
  <si>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</si>
  <si>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</si>
  <si>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</si>
  <si>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</si>
  <si>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</si>
  <si>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</si>
  <si>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</si>
  <si>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</si>
  <si>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</si>
  <si>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</si>
  <si>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</si>
  <si>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</si>
  <si>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</si>
  <si>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</si>
  <si>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</si>
  <si>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</si>
  <si>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</si>
  <si>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</si>
  <si>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</si>
  <si>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</si>
  <si>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</si>
  <si>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</si>
  <si>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</si>
  <si>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</si>
  <si>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</si>
  <si>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</si>
  <si>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</si>
  <si>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</si>
  <si>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</si>
  <si>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</si>
  <si>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</si>
  <si>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</si>
  <si>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</si>
  <si>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</si>
  <si>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</si>
  <si>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</si>
  <si>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</si>
  <si>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</si>
  <si>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</si>
  <si>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</si>
  <si>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</si>
  <si>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</si>
  <si>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</si>
  <si>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</si>
  <si>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</si>
  <si>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</si>
  <si>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</si>
  <si>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</si>
  <si>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</si>
  <si>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</si>
  <si>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</si>
  <si>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</si>
  <si>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</si>
  <si>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</si>
  <si>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</si>
  <si>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</si>
  <si>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</si>
  <si>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</si>
  <si>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</si>
  <si>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</si>
  <si>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</si>
  <si>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</si>
  <si>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</si>
  <si>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</si>
  <si>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</si>
  <si>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</si>
  <si>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</si>
  <si>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</si>
  <si>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</si>
  <si>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</si>
  <si>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</si>
  <si>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</si>
  <si>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</si>
  <si>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</si>
  <si>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</si>
  <si>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</si>
  <si>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</si>
  <si>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</si>
  <si>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</si>
  <si>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</si>
  <si>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</si>
  <si>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</si>
  <si>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</si>
  <si>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</si>
  <si>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</si>
  <si>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</si>
  <si>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</si>
  <si>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</si>
  <si>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</si>
  <si>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</si>
  <si>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</si>
  <si>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</si>
  <si>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</si>
  <si>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</si>
  <si>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</si>
  <si>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</si>
  <si>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</si>
  <si>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</si>
  <si>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</si>
  <si>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</si>
  <si>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</si>
  <si>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</si>
  <si>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</si>
  <si>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</si>
  <si>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</si>
  <si>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</si>
  <si>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</si>
  <si>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</si>
  <si>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</si>
  <si>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</si>
  <si>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</si>
  <si>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</si>
  <si>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</si>
  <si>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</si>
  <si>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</si>
  <si>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</si>
  <si>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</si>
  <si>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</si>
  <si>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</si>
  <si>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</si>
  <si>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</si>
  <si>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</si>
  <si>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</si>
  <si>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</si>
  <si>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</si>
  <si>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</si>
  <si>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</si>
  <si>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</si>
  <si>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</si>
  <si>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</si>
  <si>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</si>
  <si>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</si>
  <si>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</si>
  <si>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</si>
  <si>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</si>
  <si>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</si>
  <si>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</si>
  <si>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</si>
  <si>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</si>
  <si>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</si>
  <si>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</si>
  <si>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</si>
  <si>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</si>
  <si>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</si>
  <si>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</si>
  <si>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</si>
  <si>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</si>
  <si>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</si>
  <si>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</si>
  <si>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</si>
  <si>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</si>
  <si>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</si>
  <si>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</si>
  <si>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</si>
  <si>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</si>
  <si>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</si>
  <si>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</si>
  <si>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</si>
  <si>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</si>
  <si>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</si>
  <si>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</si>
  <si>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</si>
  <si>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</si>
  <si>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</si>
  <si>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</si>
  <si>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</si>
  <si>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</si>
  <si>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</si>
  <si>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</si>
  <si>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</si>
  <si>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</si>
  <si>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</si>
  <si>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</si>
  <si>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</si>
  <si>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</si>
  <si>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</si>
  <si>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</si>
  <si>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</si>
  <si>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</si>
  <si>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</si>
  <si>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</si>
  <si>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</si>
  <si>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</si>
  <si>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</si>
  <si>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</si>
  <si>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</si>
  <si>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</si>
  <si>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</si>
  <si>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</si>
  <si>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</si>
  <si>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</si>
  <si>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</si>
  <si>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</si>
  <si>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</si>
  <si>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</si>
  <si>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</si>
  <si>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</si>
  <si>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</si>
  <si>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</si>
  <si>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</si>
  <si>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</si>
  <si>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</si>
  <si>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</si>
  <si>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</si>
  <si>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</si>
  <si>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</si>
  <si>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</si>
  <si>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</si>
  <si>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</si>
  <si>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</si>
  <si>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</si>
  <si>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</si>
  <si>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</si>
  <si>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</si>
  <si>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</si>
  <si>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</si>
  <si>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</si>
  <si>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</si>
  <si>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</si>
  <si>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</si>
  <si>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</si>
  <si>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</si>
  <si>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</si>
  <si>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</si>
  <si>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</si>
  <si>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</si>
  <si>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</si>
  <si>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</si>
  <si>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</si>
  <si>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</si>
  <si>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</si>
  <si>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</si>
  <si>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</si>
  <si>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</si>
  <si>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</si>
  <si>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</si>
  <si>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</si>
  <si>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</si>
  <si>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</si>
  <si>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</si>
  <si>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</si>
  <si>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</si>
  <si>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</si>
  <si>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</si>
  <si>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</si>
  <si>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</si>
  <si>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</si>
  <si>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</si>
  <si>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</si>
  <si>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</si>
  <si>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</si>
  <si>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</si>
  <si>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</si>
  <si>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</si>
  <si>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</si>
  <si>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</si>
  <si>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</si>
  <si>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</si>
  <si>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</si>
  <si>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</si>
  <si>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</si>
  <si>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</si>
  <si>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</si>
  <si>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</si>
  <si>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</si>
  <si>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</si>
  <si>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</si>
  <si>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</si>
  <si>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</si>
  <si>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</si>
  <si>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</si>
  <si>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</si>
  <si>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</si>
  <si>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</si>
  <si>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</si>
  <si>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</si>
  <si>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</si>
  <si>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</si>
  <si>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</si>
  <si>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</si>
  <si>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</si>
  <si>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</si>
  <si>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</si>
  <si>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</si>
  <si>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</si>
  <si>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</si>
  <si>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</si>
  <si>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</si>
  <si>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</si>
  <si>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</si>
  <si>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</si>
  <si>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</si>
  <si>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</si>
  <si>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</si>
  <si>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</si>
  <si>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</si>
  <si>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</si>
  <si>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</si>
  <si>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</si>
  <si>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</si>
  <si>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</si>
  <si>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</si>
  <si>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</si>
  <si>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</si>
  <si>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</si>
  <si>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</si>
  <si>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</si>
  <si>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</si>
  <si>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</si>
  <si>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</si>
  <si>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</si>
  <si>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</si>
  <si>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</si>
  <si>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</si>
  <si>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</si>
  <si>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</si>
  <si>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</si>
  <si>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</si>
  <si>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</si>
  <si>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</si>
  <si>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</si>
  <si>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</si>
  <si>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</si>
  <si>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</si>
  <si>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</si>
  <si>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</si>
  <si>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</si>
  <si>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</si>
  <si>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</si>
  <si>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</si>
  <si>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</si>
  <si>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</si>
  <si>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</si>
  <si>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</si>
  <si>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</si>
  <si>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</si>
  <si>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</si>
  <si>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</si>
  <si>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</si>
  <si>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</si>
  <si>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</si>
  <si>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</si>
  <si>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</si>
  <si>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</si>
  <si>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</si>
  <si>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</si>
  <si>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</si>
  <si>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</si>
  <si>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</si>
  <si>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</si>
  <si>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</si>
  <si>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</si>
  <si>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</si>
  <si>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</si>
  <si>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</si>
  <si>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</si>
  <si>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</si>
  <si>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</si>
  <si>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</si>
  <si>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</si>
  <si>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</si>
  <si>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</si>
  <si>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</si>
  <si>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</si>
  <si>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</si>
  <si>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</si>
  <si>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</si>
  <si>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</si>
  <si>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</si>
  <si>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</si>
  <si>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</si>
  <si>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</si>
  <si>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</si>
  <si>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</si>
  <si>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</si>
  <si>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</si>
  <si>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</si>
  <si>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</si>
  <si>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</si>
  <si>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</si>
  <si>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</si>
  <si>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</si>
  <si>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</si>
  <si>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</si>
  <si>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</si>
  <si>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</si>
  <si>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</si>
  <si>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</si>
  <si>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</si>
  <si>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</si>
  <si>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</si>
  <si>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</si>
  <si>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</si>
  <si>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</si>
  <si>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</si>
  <si>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</si>
  <si>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</si>
  <si>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</si>
  <si>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</si>
  <si>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</si>
  <si>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</si>
  <si>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</si>
  <si>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</si>
  <si>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</si>
  <si>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</si>
  <si>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</si>
  <si>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</si>
  <si>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</si>
  <si>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</si>
  <si>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</si>
  <si>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</si>
  <si>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</si>
  <si>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</si>
  <si>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</si>
  <si>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</si>
  <si>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</si>
  <si>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</si>
  <si>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</si>
  <si>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</si>
  <si>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</si>
  <si>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</si>
  <si>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</si>
  <si>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</si>
  <si>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</si>
  <si>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</si>
  <si>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</si>
  <si>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</si>
  <si>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</si>
  <si>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</si>
  <si>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</si>
  <si>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</si>
  <si>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</si>
  <si>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</si>
  <si>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</si>
  <si>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</si>
  <si>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</si>
  <si>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</si>
  <si>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</si>
  <si>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</si>
  <si>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</si>
  <si>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</si>
  <si>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</si>
  <si>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</si>
  <si>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</si>
  <si>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</si>
  <si>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</si>
  <si>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</si>
  <si>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</si>
  <si>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</si>
  <si>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</si>
  <si>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</si>
  <si>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</si>
  <si>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</si>
  <si>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</si>
  <si>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</si>
  <si>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</si>
  <si>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</si>
  <si>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</si>
  <si>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</si>
  <si>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</si>
  <si>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</si>
  <si>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</si>
  <si>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</si>
  <si>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</si>
  <si>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</si>
  <si>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</si>
  <si>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</si>
  <si>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</si>
  <si>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</si>
  <si>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</si>
  <si>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</si>
  <si>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</si>
  <si>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</si>
  <si>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</si>
  <si>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</si>
  <si>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</si>
  <si>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</si>
  <si>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</si>
  <si>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</si>
  <si>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</si>
  <si>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</si>
  <si>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</si>
  <si>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</si>
  <si>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</si>
  <si>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</si>
  <si>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</si>
  <si>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</si>
  <si>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</si>
  <si>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</si>
  <si>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</si>
  <si>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</si>
  <si>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</si>
  <si>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</si>
  <si>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</si>
  <si>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</si>
  <si>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</si>
  <si>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</si>
  <si>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</si>
  <si>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</si>
  <si>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</si>
  <si>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</si>
  <si>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</si>
  <si>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</si>
  <si>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</si>
  <si>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</si>
  <si>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</si>
  <si>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</si>
  <si>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</si>
  <si>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</si>
  <si>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</si>
  <si>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</si>
  <si>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</si>
  <si>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</si>
  <si>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</si>
  <si>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</si>
  <si>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</si>
  <si>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</si>
  <si>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</si>
  <si>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</si>
  <si>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</si>
  <si>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</si>
  <si>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</si>
  <si>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</si>
  <si>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</si>
  <si>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</si>
  <si>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</si>
  <si>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</si>
  <si>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</si>
  <si>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</si>
  <si>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</si>
  <si>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</si>
  <si>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</si>
  <si>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</si>
  <si>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</si>
  <si>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</si>
  <si>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</si>
  <si>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</si>
  <si>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</si>
  <si>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</si>
  <si>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</si>
  <si>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</si>
  <si>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</si>
  <si>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</si>
  <si>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</si>
  <si>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</si>
  <si>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</si>
  <si>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</si>
  <si>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</si>
  <si>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</si>
  <si>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</si>
  <si>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</si>
  <si>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</si>
  <si>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</si>
  <si>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</si>
  <si>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</si>
  <si>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</si>
  <si>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</si>
  <si>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</si>
  <si>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</si>
  <si>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</si>
  <si>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</si>
  <si>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</si>
  <si>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</si>
  <si>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</si>
  <si>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</si>
  <si>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</si>
  <si>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</si>
  <si>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</si>
  <si>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</si>
  <si>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</si>
  <si>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</si>
  <si>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</si>
  <si>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</si>
  <si>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</si>
  <si>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</si>
  <si>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</si>
  <si>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</si>
  <si>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</si>
  <si>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</si>
  <si>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</si>
  <si>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</si>
  <si>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</si>
  <si>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</si>
  <si>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</si>
  <si>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</si>
  <si>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</si>
  <si>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</si>
  <si>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</si>
  <si>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</si>
  <si>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</si>
  <si>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</si>
  <si>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</si>
  <si>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</si>
  <si>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</si>
  <si>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</si>
  <si>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</si>
  <si>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</si>
  <si>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</si>
  <si>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</si>
  <si>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</si>
  <si>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</si>
  <si>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</si>
  <si>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</si>
  <si>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</si>
  <si>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</si>
  <si>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</si>
  <si>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</si>
  <si>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</si>
  <si>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</si>
  <si>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</si>
  <si>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</si>
  <si>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</si>
  <si>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</si>
  <si>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</si>
  <si>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</si>
  <si>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</si>
  <si>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</si>
  <si>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</si>
  <si>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</si>
  <si>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</si>
  <si>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</si>
  <si>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</si>
  <si>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</si>
  <si>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</si>
  <si>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</si>
  <si>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</si>
  <si>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</si>
  <si>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</si>
  <si>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</si>
  <si>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</si>
  <si>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</si>
  <si>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</si>
  <si>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</si>
  <si>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</si>
  <si>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</si>
  <si>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</si>
  <si>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</si>
  <si>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</si>
  <si>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</si>
  <si>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</si>
  <si>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</si>
  <si>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</si>
  <si>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</si>
  <si>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</si>
  <si>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</si>
  <si>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</si>
  <si>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</si>
  <si>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</si>
  <si>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</si>
  <si>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</si>
  <si>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</si>
  <si>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</si>
  <si>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</si>
  <si>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</si>
  <si>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</si>
  <si>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</si>
  <si>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</si>
  <si>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</si>
  <si>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</si>
  <si>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</si>
  <si>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</si>
  <si>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</si>
  <si>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</si>
  <si>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</si>
  <si>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</si>
  <si>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</si>
  <si>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</si>
  <si>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</si>
  <si>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</si>
  <si>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</si>
  <si>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</si>
  <si>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</si>
  <si>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</si>
  <si>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</si>
  <si>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</si>
  <si>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</si>
  <si>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</si>
  <si>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</si>
  <si>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</si>
  <si>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</si>
  <si>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</si>
  <si>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</si>
  <si>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</si>
  <si>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</si>
  <si>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</si>
  <si>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</si>
  <si>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</si>
  <si>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</si>
  <si>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</si>
  <si>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</si>
  <si>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</si>
  <si>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</si>
  <si>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</si>
  <si>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</si>
  <si>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</si>
  <si>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</si>
  <si>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</si>
  <si>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</si>
  <si>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</si>
  <si>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</si>
  <si>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</si>
  <si>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</si>
  <si>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</si>
  <si>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</si>
  <si>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</si>
  <si>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</si>
  <si>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</si>
  <si>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</si>
  <si>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</si>
  <si>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</si>
  <si>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</si>
  <si>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</si>
  <si>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</si>
  <si>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</si>
  <si>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</si>
  <si>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</si>
  <si>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</si>
  <si>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</si>
  <si>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</si>
  <si>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</si>
  <si>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</si>
  <si>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</si>
  <si>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</si>
  <si>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</si>
  <si>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</si>
  <si>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</si>
  <si>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</si>
  <si>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</si>
  <si>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</si>
  <si>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</si>
  <si>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</si>
  <si>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</si>
  <si>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</si>
  <si>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</si>
  <si>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</si>
  <si>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</si>
  <si>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</si>
  <si>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</si>
  <si>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</si>
  <si>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</si>
  <si>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</si>
  <si>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</si>
  <si>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</si>
  <si>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</si>
  <si>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</si>
  <si>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</si>
  <si>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</si>
  <si>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</si>
  <si>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</si>
  <si>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</si>
  <si>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</si>
  <si>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</si>
  <si>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</si>
  <si>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</si>
  <si>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</si>
  <si>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</si>
  <si>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</si>
  <si>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</si>
  <si>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</si>
  <si>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</si>
  <si>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</si>
  <si>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</si>
  <si>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</si>
  <si>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</si>
  <si>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</si>
  <si>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</si>
  <si>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</si>
  <si>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</si>
  <si>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</si>
  <si>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</si>
  <si>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</si>
  <si>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</si>
  <si>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</si>
  <si>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</si>
  <si>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</si>
  <si>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</si>
  <si>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</si>
  <si>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</si>
  <si>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</si>
  <si>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</si>
  <si>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</si>
  <si>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</si>
  <si>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</si>
  <si>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</si>
  <si>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</si>
  <si>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</si>
  <si>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</si>
  <si>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</si>
  <si>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</si>
  <si>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</si>
  <si>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</si>
  <si>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</si>
  <si>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</si>
  <si>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</si>
  <si>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</si>
  <si>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</si>
  <si>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</si>
  <si>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</si>
  <si>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</si>
  <si>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</si>
  <si>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</si>
  <si>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</si>
  <si>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</si>
  <si>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</si>
  <si>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</si>
  <si>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</si>
  <si>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</si>
  <si>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</si>
  <si>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</si>
  <si>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</si>
  <si>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</si>
  <si>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</si>
  <si>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</si>
  <si>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</si>
  <si>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</si>
  <si>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</si>
  <si>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</si>
  <si>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</si>
  <si>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</si>
  <si>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</si>
  <si>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</si>
  <si>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</si>
  <si>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</si>
  <si>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</si>
  <si>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</si>
  <si>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</si>
  <si>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</si>
  <si>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</si>
  <si>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</si>
  <si>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</si>
  <si>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</si>
  <si>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</si>
  <si>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</si>
  <si>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</si>
  <si>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</si>
  <si>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</si>
  <si>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</si>
  <si>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</si>
  <si>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</si>
  <si>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</si>
  <si>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</si>
  <si>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</si>
  <si>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</si>
  <si>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</si>
  <si>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</si>
  <si>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</si>
  <si>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</si>
  <si>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</si>
  <si>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</si>
  <si>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</si>
  <si>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</si>
  <si>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</si>
  <si>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</si>
  <si>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</si>
  <si>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</si>
  <si>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</si>
  <si>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</si>
  <si>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</si>
  <si>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</si>
  <si>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</si>
  <si>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</si>
  <si>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</si>
  <si>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</si>
  <si>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</si>
  <si>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</si>
  <si>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</si>
  <si>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</si>
  <si>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</si>
  <si>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</si>
  <si>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</si>
  <si>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</si>
  <si>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</si>
  <si>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</si>
  <si>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</si>
  <si>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</si>
  <si>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</si>
  <si>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</si>
  <si>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</si>
  <si>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</si>
  <si>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</si>
  <si>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</si>
  <si>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</si>
  <si>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</si>
  <si>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</si>
  <si>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</si>
  <si>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</si>
  <si>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</si>
  <si>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</si>
  <si>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</si>
  <si>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</si>
  <si>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</si>
  <si>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</si>
  <si>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</si>
  <si>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</si>
  <si>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</si>
  <si>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</si>
  <si>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</si>
  <si>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</si>
  <si>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</si>
  <si>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</si>
  <si>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</si>
  <si>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</si>
  <si>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</si>
  <si>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</si>
  <si>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</si>
  <si>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</si>
  <si>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</si>
  <si>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</si>
  <si>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</si>
  <si>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</si>
  <si>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</si>
  <si>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</si>
  <si>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</si>
  <si>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</si>
  <si>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</si>
  <si>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</si>
  <si>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</si>
  <si>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</si>
  <si>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</si>
  <si>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</si>
  <si>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</si>
  <si>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</si>
  <si>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</si>
  <si>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</si>
  <si>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</si>
  <si>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</si>
  <si>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</si>
  <si>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</si>
  <si>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</si>
  <si>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</si>
  <si>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</si>
  <si>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</si>
  <si>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</si>
  <si>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</si>
  <si>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</si>
  <si>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</si>
  <si>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</si>
  <si>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</si>
  <si>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</si>
  <si>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</si>
  <si>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</si>
  <si>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</si>
  <si>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</si>
  <si>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</si>
  <si>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</si>
  <si>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</si>
  <si>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</si>
  <si>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</si>
  <si>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</si>
  <si>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</si>
  <si>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</si>
  <si>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</si>
  <si>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</si>
  <si>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</si>
  <si>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</si>
  <si>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</si>
  <si>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</si>
  <si>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</si>
  <si>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</si>
  <si>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</si>
  <si>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</si>
  <si>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</si>
  <si>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</si>
  <si>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</si>
  <si>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</si>
  <si>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</si>
  <si>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</si>
  <si>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</si>
  <si>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</si>
  <si>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</si>
  <si>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</si>
  <si>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</si>
  <si>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</si>
  <si>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</si>
  <si>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</si>
  <si>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</si>
  <si>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</si>
  <si>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</si>
  <si>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</si>
  <si>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</si>
  <si>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</si>
  <si>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</si>
  <si>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</si>
  <si>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</si>
  <si>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</si>
  <si>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</si>
  <si>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</si>
  <si>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</si>
  <si>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</si>
  <si>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</si>
  <si>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</si>
  <si>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</si>
  <si>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</si>
  <si>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</si>
  <si>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</si>
  <si>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</si>
  <si>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</si>
  <si>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</si>
  <si>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</si>
  <si>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</si>
  <si>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</si>
  <si>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</si>
  <si>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</si>
  <si>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</si>
  <si>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</si>
  <si>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</si>
  <si>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</si>
  <si>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</si>
  <si>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</si>
  <si>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</si>
  <si>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</si>
  <si>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</si>
  <si>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</si>
  <si>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</si>
  <si>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</si>
  <si>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</si>
  <si>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</si>
  <si>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</si>
  <si>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</si>
  <si>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</si>
  <si>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</si>
  <si>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</si>
  <si>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</si>
  <si>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</si>
  <si>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</si>
  <si>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</si>
  <si>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</si>
  <si>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</si>
  <si>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</si>
  <si>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</si>
  <si>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</si>
  <si>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</si>
  <si>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</si>
  <si>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</si>
  <si>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</si>
  <si>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</si>
  <si>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</si>
  <si>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</si>
  <si>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</si>
  <si>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</si>
  <si>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</si>
  <si>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</si>
  <si>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</si>
  <si>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</si>
  <si>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</si>
  <si>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</si>
  <si>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</si>
  <si>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</si>
  <si>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</si>
  <si>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</si>
  <si>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</si>
  <si>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</si>
  <si>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</si>
  <si>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</si>
  <si>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</si>
  <si>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</si>
  <si>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</si>
  <si>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</si>
  <si>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</si>
  <si>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</si>
  <si>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</si>
  <si>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</si>
  <si>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</si>
  <si>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</si>
  <si>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</si>
  <si>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</si>
  <si>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</si>
  <si>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</si>
  <si>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</si>
  <si>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</si>
  <si>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</si>
  <si>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</si>
  <si>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</si>
  <si>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</si>
  <si>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</si>
  <si>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</si>
  <si>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</si>
  <si>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</si>
  <si>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</si>
  <si>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</si>
  <si>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</si>
  <si>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</si>
  <si>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</si>
  <si>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</si>
  <si>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</si>
  <si>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</si>
  <si>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</si>
  <si>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</si>
  <si>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</si>
  <si>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</si>
  <si>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</si>
  <si>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</si>
  <si>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</si>
  <si>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</si>
  <si>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</si>
  <si>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</si>
  <si>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</si>
  <si>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</si>
  <si>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</si>
  <si>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</si>
  <si>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</si>
  <si>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</si>
  <si>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</si>
  <si>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</si>
  <si>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</si>
  <si>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</si>
  <si>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</si>
  <si>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</si>
  <si>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</si>
  <si>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</si>
  <si>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</si>
  <si>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</si>
  <si>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</si>
  <si>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</si>
  <si>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</si>
  <si>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</si>
  <si>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</si>
  <si>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</si>
  <si>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</si>
  <si>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</si>
  <si>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</si>
  <si>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</si>
  <si>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</si>
  <si>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</si>
  <si>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</si>
  <si>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</si>
  <si>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</si>
  <si>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</si>
  <si>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</si>
  <si>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</si>
  <si>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</si>
  <si>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</si>
  <si>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</si>
  <si>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</si>
  <si>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</si>
  <si>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</si>
  <si>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</si>
  <si>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</si>
  <si>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</si>
  <si>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</si>
  <si>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</si>
  <si>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</si>
  <si>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</si>
  <si>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</si>
  <si>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</si>
  <si>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</si>
  <si>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</si>
  <si>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</si>
  <si>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</si>
  <si>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</si>
  <si>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</si>
  <si>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</si>
  <si>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</si>
  <si>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</si>
  <si>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</si>
  <si>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</si>
  <si>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</si>
  <si>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</si>
  <si>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</si>
  <si>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</si>
  <si>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</si>
  <si>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</si>
  <si>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</si>
  <si>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</si>
  <si>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</si>
  <si>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</si>
  <si>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</si>
  <si>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</si>
  <si>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</si>
  <si>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</si>
  <si>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</si>
  <si>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</si>
  <si>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</si>
  <si>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</si>
  <si>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</si>
  <si>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</si>
  <si>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</si>
  <si>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</si>
  <si>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</si>
  <si>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</si>
  <si>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</si>
  <si>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</si>
  <si>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</si>
  <si>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</si>
  <si>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</si>
  <si>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</si>
  <si>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</si>
  <si>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</si>
  <si>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</si>
  <si>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</si>
  <si>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</si>
  <si>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</si>
  <si>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</si>
  <si>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</si>
  <si>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</si>
  <si>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</si>
  <si>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</si>
  <si>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</si>
  <si>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</si>
  <si>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</si>
  <si>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</si>
  <si>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</si>
  <si>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</si>
  <si>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</si>
  <si>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</si>
  <si>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</si>
  <si>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</si>
  <si>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</si>
  <si>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</si>
  <si>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</si>
  <si>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</si>
  <si>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</si>
  <si>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</si>
  <si>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</si>
  <si>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</si>
  <si>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</si>
  <si>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</si>
  <si>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</si>
  <si>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</si>
  <si>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</si>
  <si>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</si>
  <si>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</si>
  <si>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</si>
  <si>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</si>
  <si>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</si>
  <si>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</si>
  <si>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</si>
  <si>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</si>
  <si>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</si>
  <si>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</si>
  <si>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</si>
  <si>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</si>
  <si>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</si>
  <si>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</si>
  <si>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</si>
  <si>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</si>
  <si>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</si>
  <si>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</si>
  <si>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</si>
  <si>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</si>
  <si>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</si>
  <si>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</si>
  <si>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</si>
  <si>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</si>
  <si>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</si>
  <si>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</si>
  <si>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</si>
  <si>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</si>
  <si>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</si>
  <si>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</si>
  <si>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</si>
  <si>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</si>
  <si>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</si>
  <si>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</si>
  <si>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</si>
  <si>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</si>
  <si>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</si>
  <si>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</si>
  <si>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</si>
  <si>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</si>
  <si>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</si>
  <si>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</si>
  <si>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</si>
  <si>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</si>
  <si>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</si>
  <si>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</si>
  <si>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</si>
  <si>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</si>
  <si>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</si>
  <si>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</si>
  <si>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</si>
  <si>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</si>
  <si>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</si>
  <si>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</si>
  <si>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</si>
  <si>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</si>
  <si>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</si>
  <si>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</si>
  <si>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</si>
  <si>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</si>
  <si>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</si>
  <si>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</si>
  <si>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</si>
  <si>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</si>
  <si>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</si>
  <si>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</si>
  <si>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</si>
  <si>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</si>
  <si>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</si>
  <si>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</si>
  <si>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</si>
  <si>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</si>
  <si>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</si>
  <si>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</si>
  <si>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</si>
  <si>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</si>
  <si>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</si>
  <si>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</si>
  <si>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</si>
  <si>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</si>
  <si>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</si>
  <si>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</si>
  <si>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</si>
  <si>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</si>
  <si>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</si>
  <si>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</si>
  <si>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</si>
  <si>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</si>
  <si>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</si>
  <si>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</si>
  <si>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</si>
  <si>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</si>
  <si>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</si>
  <si>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</si>
  <si>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</si>
  <si>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</si>
  <si>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</si>
  <si>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</si>
  <si>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</si>
  <si>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</si>
  <si>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</si>
  <si>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</si>
  <si>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</si>
  <si>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</si>
  <si>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</si>
  <si>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</si>
  <si>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</si>
  <si>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</si>
  <si>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</si>
  <si>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</si>
  <si>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</si>
  <si>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</si>
  <si>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</si>
  <si>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</si>
  <si>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</si>
  <si>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</si>
  <si>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</si>
  <si>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</si>
  <si>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</si>
  <si>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</si>
  <si>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</si>
  <si>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</si>
  <si>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</si>
  <si>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</si>
  <si>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</si>
  <si>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</si>
  <si>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</si>
  <si>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</si>
  <si>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</si>
  <si>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</si>
  <si>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</si>
  <si>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</si>
  <si>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</si>
  <si>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</si>
  <si>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</si>
  <si>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</si>
  <si>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</si>
  <si>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</si>
  <si>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</si>
  <si>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</si>
  <si>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</si>
  <si>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</si>
  <si>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</si>
  <si>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</si>
  <si>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</si>
  <si>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</si>
  <si>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</si>
  <si>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</si>
  <si>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</si>
  <si>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</si>
  <si>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</si>
  <si>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</si>
  <si>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</si>
  <si>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</si>
  <si>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</si>
  <si>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</si>
  <si>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</si>
  <si>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</si>
  <si>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</si>
  <si>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</si>
  <si>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</si>
  <si>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</si>
  <si>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</si>
  <si>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</si>
  <si>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</si>
  <si>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</si>
  <si>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</si>
  <si>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</si>
  <si>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</si>
  <si>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</si>
  <si>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</si>
  <si>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</si>
  <si>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</si>
  <si>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</si>
  <si>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</si>
  <si>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</si>
  <si>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</si>
  <si>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</si>
  <si>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</si>
  <si>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</si>
  <si>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</si>
  <si>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</si>
  <si>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</si>
  <si>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</si>
  <si>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</si>
  <si>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</si>
  <si>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</si>
  <si>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</si>
  <si>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</si>
  <si>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</si>
  <si>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</si>
  <si>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</si>
  <si>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</si>
  <si>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</si>
  <si>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</si>
  <si>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</si>
  <si>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</si>
  <si>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</si>
  <si>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</si>
  <si>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</si>
  <si>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</si>
  <si>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</si>
  <si>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</si>
  <si>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</si>
  <si>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</si>
  <si>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</si>
  <si>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</si>
  <si>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</si>
  <si>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</si>
  <si>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</si>
  <si>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</si>
  <si>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</si>
  <si>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</si>
  <si>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</si>
  <si>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</si>
  <si>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</si>
  <si>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</si>
  <si>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</si>
  <si>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</si>
  <si>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</si>
  <si>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</si>
  <si>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</si>
  <si>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</si>
  <si>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</si>
  <si>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</si>
  <si>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</si>
  <si>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</si>
  <si>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</si>
  <si>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</si>
  <si>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</si>
  <si>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</si>
  <si>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</si>
  <si>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</si>
  <si>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</si>
  <si>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</si>
  <si>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</si>
  <si>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</si>
  <si>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</si>
  <si>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</si>
  <si>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</si>
  <si>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</si>
  <si>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</si>
  <si>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</si>
  <si>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</si>
  <si>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</si>
  <si>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</si>
  <si>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</si>
  <si>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</si>
  <si>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</si>
  <si>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</si>
  <si>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</si>
  <si>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</si>
  <si>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</si>
  <si>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</si>
  <si>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</si>
  <si>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</si>
  <si>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</si>
  <si>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</si>
  <si>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</si>
  <si>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</si>
  <si>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</si>
  <si>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</si>
  <si>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</si>
  <si>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</si>
  <si>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</si>
  <si>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</si>
  <si>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</si>
  <si>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</si>
  <si>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</si>
  <si>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</si>
  <si>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</si>
  <si>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</si>
  <si>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</si>
  <si>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</si>
  <si>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</si>
  <si>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</si>
  <si>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</si>
  <si>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</si>
  <si>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</si>
  <si>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</si>
  <si>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</si>
  <si>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</si>
  <si>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</si>
  <si>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</si>
  <si>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</si>
  <si>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</si>
  <si>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</si>
  <si>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</si>
  <si>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</si>
  <si>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</si>
  <si>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</si>
  <si>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</si>
  <si>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</si>
  <si>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</si>
  <si>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</si>
  <si>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</si>
  <si>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</si>
  <si>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</si>
  <si>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</si>
  <si>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</si>
  <si>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</si>
  <si>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</si>
  <si>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</si>
  <si>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</si>
  <si>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</si>
  <si>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</si>
  <si>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</si>
  <si>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</si>
  <si>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</si>
  <si>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</si>
  <si>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</si>
  <si>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</si>
  <si>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</si>
  <si>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</si>
  <si>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</si>
  <si>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</si>
  <si>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</si>
  <si>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</si>
  <si>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</si>
  <si>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</si>
  <si>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</si>
  <si>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</si>
  <si>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</si>
  <si>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</si>
  <si>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</si>
  <si>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</si>
  <si>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</si>
  <si>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</si>
  <si>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</si>
  <si>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</si>
  <si>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</si>
  <si>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</si>
  <si>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</si>
  <si>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</si>
  <si>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</si>
  <si>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</si>
  <si>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</si>
  <si>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</si>
  <si>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</si>
  <si>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</si>
  <si>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</si>
  <si>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</si>
  <si>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</si>
  <si>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</si>
  <si>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</si>
  <si>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</si>
  <si>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</si>
  <si>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</si>
  <si>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</si>
  <si>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</si>
  <si>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</si>
  <si>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</si>
  <si>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</si>
  <si>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</si>
  <si>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</si>
  <si>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</si>
  <si>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</si>
  <si>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</si>
  <si>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</si>
  <si>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</si>
  <si>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</si>
  <si>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</si>
  <si>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</si>
  <si>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</si>
  <si>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</si>
  <si>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</si>
  <si>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</si>
  <si>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</si>
  <si>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</si>
  <si>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</si>
  <si>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</si>
  <si>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</si>
  <si>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</si>
  <si>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</si>
  <si>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</si>
  <si>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</si>
  <si>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</si>
  <si>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</si>
  <si>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</si>
  <si>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</si>
  <si>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</si>
  <si>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</si>
  <si>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</si>
  <si>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</si>
  <si>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</si>
  <si>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</si>
  <si>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</si>
  <si>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</si>
  <si>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</si>
  <si>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</si>
  <si>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</si>
  <si>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</si>
  <si>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</si>
  <si>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</si>
  <si>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</si>
  <si>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</si>
  <si>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</si>
  <si>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</si>
  <si>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</si>
  <si>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</si>
  <si>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</si>
  <si>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</si>
  <si>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</si>
  <si>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</si>
  <si>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</si>
  <si>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</si>
  <si>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</si>
  <si>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</si>
  <si>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</si>
  <si>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</si>
  <si>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</si>
  <si>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</si>
  <si>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</si>
  <si>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</si>
  <si>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</si>
  <si>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</si>
  <si>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</si>
  <si>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</si>
  <si>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</si>
  <si>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</si>
  <si>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</si>
  <si>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</si>
  <si>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</si>
  <si>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</si>
  <si>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</si>
  <si>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</si>
  <si>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</si>
  <si>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</si>
  <si>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</si>
  <si>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</si>
  <si>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</si>
  <si>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</si>
  <si>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</si>
  <si>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</si>
  <si>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</si>
  <si>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</si>
  <si>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</si>
  <si>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</si>
  <si>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</si>
  <si>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</si>
  <si>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</si>
  <si>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</si>
  <si>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</si>
  <si>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</si>
  <si>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</si>
  <si>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</si>
  <si>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</si>
  <si>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</si>
  <si>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</si>
  <si>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</si>
  <si>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</si>
  <si>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</si>
  <si>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</si>
  <si>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</si>
  <si>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</si>
  <si>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</si>
  <si>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</si>
  <si>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</si>
  <si>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</si>
  <si>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</si>
  <si>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</si>
  <si>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</si>
  <si>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</si>
  <si>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</si>
  <si>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</si>
  <si>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</si>
  <si>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</si>
  <si>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</si>
  <si>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</si>
  <si>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</si>
  <si>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</si>
  <si>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</si>
  <si>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</si>
  <si>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</si>
  <si>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</si>
  <si>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</si>
  <si>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</si>
  <si>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</si>
  <si>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</si>
  <si>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</si>
  <si>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</si>
  <si>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</si>
  <si>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</si>
  <si>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</si>
  <si>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</si>
  <si>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</si>
  <si>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</si>
  <si>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</si>
  <si>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</si>
  <si>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</si>
  <si>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</si>
  <si>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</si>
  <si>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</si>
  <si>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</si>
  <si>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</si>
  <si>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</si>
  <si>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</si>
  <si>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</si>
  <si>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</si>
  <si>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</si>
  <si>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</si>
  <si>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</si>
  <si>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</si>
  <si>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</si>
  <si>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</si>
  <si>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</si>
  <si>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</si>
  <si>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</si>
  <si>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</si>
  <si>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</si>
  <si>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</si>
  <si>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</si>
  <si>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</si>
  <si>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</si>
  <si>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</si>
  <si>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</si>
  <si>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</si>
  <si>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</si>
  <si>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</si>
  <si>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</si>
  <si>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</si>
  <si>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</si>
  <si>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</si>
  <si>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</si>
  <si>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</si>
  <si>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</si>
  <si>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</si>
  <si>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</si>
  <si>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</si>
  <si>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</si>
  <si>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</si>
  <si>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</si>
  <si>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</si>
  <si>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</si>
  <si>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</si>
  <si>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</si>
  <si>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</si>
  <si>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</si>
  <si>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</si>
  <si>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</si>
  <si>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</si>
  <si>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</si>
  <si>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</si>
  <si>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</si>
  <si>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</si>
  <si>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</si>
  <si>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</si>
  <si>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</si>
  <si>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</si>
  <si>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</si>
  <si>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</si>
  <si>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</si>
  <si>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</si>
  <si>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</si>
  <si>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</si>
  <si>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</si>
  <si>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</si>
  <si>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</si>
  <si>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</si>
  <si>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</si>
  <si>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</si>
  <si>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</si>
  <si>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</si>
  <si>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</si>
  <si>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</si>
  <si>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</si>
  <si>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</si>
  <si>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</si>
  <si>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</si>
  <si>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</si>
  <si>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</si>
  <si>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</si>
  <si>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</si>
  <si>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</si>
  <si>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</si>
  <si>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</si>
  <si>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</si>
  <si>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</si>
  <si>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</si>
  <si>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</si>
  <si>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</si>
  <si>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</si>
  <si>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</si>
  <si>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</si>
  <si>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</si>
  <si>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</si>
  <si>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</si>
  <si>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</si>
  <si>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</si>
  <si>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</si>
  <si>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</si>
  <si>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</si>
  <si>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</si>
  <si>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</si>
  <si>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</si>
  <si>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</si>
  <si>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</si>
  <si>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</si>
  <si>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</si>
  <si>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</si>
  <si>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</si>
  <si>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</si>
  <si>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</si>
  <si>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</si>
  <si>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</si>
  <si>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</si>
  <si>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</si>
  <si>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</si>
  <si>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</si>
  <si>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</si>
  <si>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</si>
  <si>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</si>
  <si>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</si>
  <si>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</si>
  <si>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</si>
  <si>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</si>
  <si>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</si>
  <si>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</si>
  <si>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</si>
  <si>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</si>
  <si>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</si>
  <si>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</si>
  <si>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</si>
  <si>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</si>
  <si>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</si>
  <si>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</si>
  <si>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</si>
  <si>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</si>
  <si>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</si>
  <si>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</si>
  <si>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</si>
  <si>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</si>
  <si>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</si>
  <si>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</si>
  <si>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</si>
  <si>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</si>
  <si>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</si>
  <si>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</si>
  <si>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</si>
  <si>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</si>
  <si>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</si>
  <si>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</si>
  <si>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</si>
  <si>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</si>
  <si>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</si>
  <si>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</si>
  <si>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</si>
  <si>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</si>
  <si>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</si>
  <si>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</si>
  <si>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</si>
  <si>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</si>
  <si>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</si>
  <si>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</si>
  <si>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</si>
  <si>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</si>
  <si>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</si>
  <si>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</si>
  <si>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</si>
  <si>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</si>
  <si>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</si>
  <si>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</si>
  <si>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</si>
  <si>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</si>
  <si>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</si>
  <si>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</si>
  <si>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</si>
  <si>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</si>
  <si>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</si>
  <si>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</si>
  <si>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</si>
  <si>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</si>
  <si>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</si>
  <si>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</si>
  <si>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</si>
  <si>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</si>
  <si>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</si>
  <si>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</si>
  <si>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</si>
  <si>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</si>
  <si>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</si>
  <si>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</si>
  <si>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</si>
  <si>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</si>
  <si>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</si>
  <si>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</si>
  <si>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</si>
  <si>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</si>
  <si>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</si>
  <si>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</si>
  <si>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</si>
  <si>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</si>
  <si>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</si>
  <si>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</si>
  <si>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</si>
  <si>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</si>
  <si>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</si>
  <si>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</si>
  <si>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</si>
  <si>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</si>
  <si>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</si>
  <si>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</si>
  <si>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</si>
  <si>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</si>
  <si>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</si>
  <si>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</si>
  <si>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</si>
  <si>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</si>
  <si>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</si>
  <si>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</si>
  <si>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</si>
  <si>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</si>
  <si>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</si>
  <si>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</si>
  <si>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</si>
  <si>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</si>
  <si>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</si>
  <si>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</si>
  <si>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</si>
  <si>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</si>
  <si>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</si>
  <si>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</si>
  <si>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</si>
  <si>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</si>
  <si>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</si>
  <si>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</si>
  <si>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</si>
  <si>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</si>
  <si>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</si>
  <si>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</si>
  <si>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</si>
  <si>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</si>
  <si>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</si>
  <si>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</si>
  <si>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</si>
  <si>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</si>
  <si>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</si>
  <si>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</si>
  <si>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</si>
  <si>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</si>
  <si>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</si>
  <si>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</si>
  <si>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</si>
  <si>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</si>
  <si>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</si>
  <si>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</si>
  <si>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</si>
  <si>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</si>
  <si>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</si>
  <si>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</si>
  <si>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</si>
  <si>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</si>
  <si>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</si>
  <si>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</si>
  <si>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</si>
  <si>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</si>
  <si>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</si>
  <si>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</si>
  <si>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</si>
  <si>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</si>
  <si>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</si>
  <si>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</si>
  <si>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</si>
  <si>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</si>
  <si>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</si>
  <si>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</si>
  <si>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</si>
  <si>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</si>
  <si>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</si>
  <si>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</si>
  <si>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</si>
  <si>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</si>
  <si>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</si>
  <si>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</si>
  <si>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</si>
  <si>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</si>
  <si>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</si>
  <si>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</si>
  <si>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</si>
  <si>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</si>
  <si>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</si>
  <si>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</si>
  <si>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</si>
  <si>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</si>
  <si>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</si>
  <si>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</si>
  <si>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</si>
  <si>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</si>
  <si>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</si>
  <si>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</si>
  <si>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</si>
  <si>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</si>
  <si>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</si>
  <si>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</si>
  <si>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</si>
  <si>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</si>
  <si>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</si>
  <si>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</si>
  <si>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</si>
  <si>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</si>
  <si>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</si>
  <si>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</si>
  <si>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</si>
  <si>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</si>
  <si>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</si>
  <si>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</si>
  <si>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</si>
  <si>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</si>
  <si>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</si>
  <si>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</si>
  <si>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</si>
  <si>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</si>
  <si>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</si>
  <si>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</si>
  <si>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</si>
  <si>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</si>
  <si>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</si>
  <si>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</si>
  <si>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</si>
  <si>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</si>
  <si>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</si>
  <si>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</si>
  <si>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</si>
  <si>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</si>
  <si>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</si>
  <si>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</si>
  <si>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</si>
  <si>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</si>
  <si>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</si>
  <si>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</si>
  <si>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</si>
  <si>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</si>
  <si>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</si>
  <si>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</si>
  <si>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</si>
  <si>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</si>
  <si>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</si>
  <si>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</si>
  <si>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</si>
  <si>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</si>
  <si>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</si>
  <si>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</si>
  <si>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</si>
  <si>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</si>
  <si>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</si>
  <si>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</si>
  <si>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</si>
  <si>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</si>
  <si>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</si>
  <si>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</si>
  <si>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</si>
  <si>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</si>
  <si>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</si>
  <si>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</si>
  <si>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</si>
  <si>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</si>
  <si>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</si>
  <si>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</si>
  <si>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</si>
  <si>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</si>
  <si>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</si>
  <si>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</si>
  <si>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</si>
  <si>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</si>
  <si>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</si>
  <si>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</si>
  <si>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</si>
  <si>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</si>
  <si>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</si>
  <si>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</si>
  <si>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</si>
  <si>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</si>
  <si>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</si>
  <si>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</si>
  <si>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</si>
  <si>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</si>
  <si>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</si>
  <si>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</si>
  <si>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</si>
  <si>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</si>
  <si>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</si>
  <si>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</si>
  <si>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</si>
  <si>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</si>
  <si>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</si>
  <si>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</si>
  <si>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</si>
  <si>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</si>
  <si>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</si>
  <si>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</si>
  <si>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</si>
  <si>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</si>
  <si>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</si>
  <si>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</si>
  <si>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</si>
  <si>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</si>
  <si>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</si>
  <si>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</si>
  <si>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</si>
  <si>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</si>
  <si>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</si>
  <si>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</si>
  <si>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</si>
  <si>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</si>
  <si>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</si>
  <si>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</si>
  <si>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</si>
  <si>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</si>
  <si>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</si>
  <si>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</si>
  <si>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</si>
  <si>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</si>
  <si>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</si>
  <si>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</si>
  <si>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</si>
  <si>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</si>
  <si>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</si>
  <si>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</si>
  <si>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</si>
  <si>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</si>
  <si>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</si>
  <si>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</si>
  <si>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</si>
  <si>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</si>
  <si>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</si>
  <si>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</si>
  <si>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</si>
  <si>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</si>
  <si>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</si>
  <si>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</si>
  <si>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</si>
  <si>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</si>
  <si>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</si>
  <si>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</si>
  <si>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</si>
  <si>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</si>
  <si>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</si>
  <si>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</si>
  <si>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</si>
  <si>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</si>
  <si>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</si>
  <si>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</si>
  <si>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</si>
  <si>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</si>
  <si>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</si>
  <si>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</si>
  <si>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</si>
  <si>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</si>
  <si>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</si>
  <si>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</si>
  <si>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</si>
  <si>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</si>
  <si>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</si>
  <si>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</si>
  <si>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</si>
  <si>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</si>
  <si>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</si>
  <si>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</si>
  <si>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</si>
  <si>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</si>
  <si>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</si>
  <si>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</si>
  <si>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</si>
  <si>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</si>
  <si>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</si>
  <si>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</si>
  <si>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</si>
  <si>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</si>
  <si>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</si>
  <si>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</si>
  <si>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</si>
  <si>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</si>
  <si>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</si>
  <si>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</si>
  <si>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</si>
  <si>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</si>
  <si>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</si>
  <si>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</si>
  <si>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</si>
  <si>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</si>
  <si>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</si>
  <si>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</si>
  <si>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</si>
  <si>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</si>
  <si>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</si>
  <si>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</si>
  <si>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</si>
  <si>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</si>
  <si>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</si>
  <si>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</si>
  <si>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</si>
  <si>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</si>
  <si>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</si>
  <si>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</si>
  <si>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</si>
  <si>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</si>
  <si>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</si>
  <si>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</si>
  <si>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</si>
  <si>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</si>
  <si>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</si>
  <si>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</si>
  <si>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</si>
  <si>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</si>
  <si>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</si>
  <si>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</si>
  <si>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</si>
  <si>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</si>
  <si>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</si>
  <si>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</si>
  <si>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</si>
  <si>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</si>
  <si>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</si>
  <si>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</si>
  <si>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</si>
  <si>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</si>
  <si>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</si>
  <si>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</si>
  <si>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</si>
  <si>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</si>
  <si>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</si>
  <si>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</si>
  <si>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</si>
  <si>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</si>
  <si>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</si>
  <si>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</si>
  <si>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</si>
  <si>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</si>
  <si>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</si>
  <si>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</si>
  <si>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</si>
  <si>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</si>
  <si>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</si>
  <si>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</si>
  <si>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</si>
  <si>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</si>
  <si>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</si>
  <si>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</si>
  <si>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</si>
  <si>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</si>
  <si>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</si>
  <si>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</si>
  <si>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</si>
  <si>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</si>
  <si>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</si>
  <si>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</si>
  <si>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</si>
  <si>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</si>
  <si>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</si>
  <si>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</si>
  <si>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</si>
  <si>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</si>
  <si>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</si>
  <si>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</si>
  <si>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</si>
  <si>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</si>
  <si>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</si>
  <si>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</si>
  <si>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</si>
  <si>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</si>
  <si>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</si>
  <si>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</si>
  <si>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</si>
  <si>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</si>
  <si>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</si>
  <si>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</si>
  <si>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</si>
  <si>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</si>
  <si>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</si>
  <si>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</si>
  <si>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</si>
  <si>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</si>
  <si>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</si>
  <si>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</si>
  <si>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</si>
  <si>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</si>
  <si>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</si>
  <si>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</si>
  <si>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</si>
  <si>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</si>
  <si>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</si>
  <si>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</si>
  <si>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</si>
  <si>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</si>
  <si>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</si>
  <si>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</si>
  <si>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</si>
  <si>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</si>
  <si>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</si>
  <si>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</si>
  <si>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</si>
  <si>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</si>
  <si>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</si>
  <si>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</si>
  <si>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</si>
  <si>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</si>
  <si>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</si>
  <si>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</si>
  <si>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</si>
  <si>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</si>
  <si>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</si>
  <si>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</si>
  <si>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</si>
  <si>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</si>
  <si>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</si>
  <si>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</si>
  <si>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</si>
  <si>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</si>
  <si>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</si>
  <si>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</si>
  <si>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</si>
  <si>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</si>
  <si>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</si>
  <si>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</si>
  <si>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</si>
  <si>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</si>
  <si>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</si>
  <si>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</si>
  <si>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</si>
  <si>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</si>
  <si>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</si>
  <si>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</si>
  <si>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</si>
  <si>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</si>
  <si>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</si>
  <si>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</si>
  <si>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</si>
  <si>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</si>
  <si>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</si>
  <si>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</si>
  <si>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</si>
  <si>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</si>
  <si>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</si>
  <si>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</si>
  <si>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</si>
  <si>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</si>
  <si>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</si>
  <si>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</si>
  <si>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</si>
  <si>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</si>
  <si>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</si>
  <si>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</si>
  <si>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</si>
  <si>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</si>
  <si>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</si>
  <si>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</si>
  <si>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</si>
  <si>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</si>
  <si>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</si>
  <si>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</si>
  <si>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</si>
  <si>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</si>
  <si>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</si>
  <si>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</si>
  <si>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</si>
  <si>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</si>
  <si>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</si>
  <si>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</si>
  <si>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</si>
  <si>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</si>
  <si>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</si>
  <si>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</si>
  <si>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</si>
  <si>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</si>
  <si>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</si>
  <si>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</si>
  <si>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</si>
  <si>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</si>
  <si>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</si>
  <si>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</si>
  <si>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</si>
  <si>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</si>
  <si>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</si>
  <si>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</si>
  <si>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</si>
  <si>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</si>
  <si>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</si>
  <si>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</si>
  <si>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</si>
  <si>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</si>
  <si>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</si>
  <si>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</si>
  <si>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</si>
  <si>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</si>
  <si>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</si>
  <si>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</si>
  <si>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</si>
  <si>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</si>
  <si>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</si>
  <si>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</si>
  <si>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</si>
  <si>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</si>
  <si>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</si>
  <si>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</si>
  <si>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</si>
  <si>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</si>
  <si>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</si>
  <si>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</si>
  <si>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</si>
  <si>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</si>
  <si>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</si>
  <si>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</si>
  <si>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</si>
  <si>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</si>
  <si>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</si>
  <si>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</si>
  <si>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</si>
  <si>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</si>
  <si>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</si>
  <si>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</si>
  <si>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</si>
  <si>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</si>
  <si>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</si>
  <si>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</si>
  <si>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</si>
  <si>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</si>
  <si>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</si>
  <si>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</si>
  <si>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</si>
  <si>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</si>
  <si>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</si>
  <si>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</si>
  <si>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</si>
  <si>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</si>
  <si>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</si>
  <si>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</si>
  <si>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</si>
  <si>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</si>
  <si>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</si>
  <si>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</si>
  <si>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</si>
  <si>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</si>
  <si>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</si>
  <si>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</si>
  <si>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</si>
  <si>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</si>
  <si>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</si>
  <si>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</si>
  <si>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</si>
  <si>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</si>
  <si>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</si>
  <si>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</si>
  <si>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</si>
  <si>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</si>
  <si>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</si>
  <si>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</si>
  <si>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</si>
  <si>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</si>
  <si>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</si>
  <si>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</si>
  <si>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</si>
  <si>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</si>
  <si>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</si>
  <si>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</si>
  <si>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</si>
  <si>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</si>
  <si>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</si>
  <si>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</si>
  <si>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</si>
  <si>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</si>
  <si>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</si>
  <si>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</si>
  <si>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</si>
  <si>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</si>
  <si>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</si>
  <si>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</si>
  <si>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</si>
  <si>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</si>
  <si>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</si>
  <si>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</si>
  <si>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</si>
  <si>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</si>
  <si>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</si>
  <si>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</si>
  <si>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</si>
  <si>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</si>
  <si>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</si>
  <si>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</si>
  <si>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</si>
  <si>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</si>
  <si>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</si>
  <si>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</si>
  <si>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</si>
  <si>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</si>
  <si>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</si>
  <si>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</si>
  <si>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</si>
  <si>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</si>
  <si>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</si>
  <si>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</si>
  <si>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</si>
  <si>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</si>
  <si>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</si>
  <si>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</si>
  <si>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</si>
  <si>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</si>
  <si>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</si>
  <si>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</si>
  <si>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</si>
  <si>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</si>
  <si>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</si>
  <si>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</si>
  <si>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</si>
  <si>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</si>
  <si>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</si>
  <si>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</si>
  <si>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</si>
  <si>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</si>
  <si>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</si>
  <si>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</si>
  <si>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</si>
  <si>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</si>
  <si>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</si>
  <si>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</si>
  <si>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</si>
  <si>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</si>
  <si>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</si>
  <si>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</si>
  <si>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</si>
  <si>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</si>
  <si>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</si>
  <si>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</si>
  <si>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</si>
  <si>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</si>
  <si>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</si>
  <si>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</si>
  <si>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</si>
  <si>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</si>
  <si>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</si>
  <si>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</si>
  <si>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</si>
  <si>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</si>
  <si>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</si>
  <si>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</si>
  <si>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</si>
  <si>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</si>
  <si>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</si>
  <si>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</si>
  <si>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</si>
  <si>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</si>
  <si>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</si>
  <si>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</si>
  <si>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</si>
  <si>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</si>
  <si>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</si>
  <si>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</si>
  <si>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</si>
  <si>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</si>
  <si>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</si>
  <si>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</si>
  <si>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</si>
  <si>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</si>
  <si>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</si>
  <si>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</si>
  <si>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</si>
  <si>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</si>
  <si>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</si>
  <si>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</si>
  <si>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</si>
  <si>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</si>
  <si>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</si>
  <si>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</si>
  <si>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</si>
  <si>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</si>
  <si>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</si>
  <si>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</si>
  <si>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</si>
  <si>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</si>
  <si>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</si>
  <si>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</si>
  <si>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</si>
  <si>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</si>
  <si>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</si>
  <si>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</si>
  <si>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</si>
  <si>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</si>
  <si>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</si>
  <si>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</si>
  <si>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</si>
  <si>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</si>
  <si>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</si>
  <si>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</si>
  <si>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</si>
  <si>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</si>
  <si>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</si>
  <si>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</si>
  <si>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</si>
  <si>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</si>
  <si>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</si>
  <si>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</si>
  <si>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</si>
  <si>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</si>
  <si>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</si>
  <si>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</si>
  <si>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</si>
  <si>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</si>
  <si>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</si>
  <si>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</si>
  <si>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</si>
  <si>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</si>
  <si>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</si>
  <si>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</si>
  <si>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</si>
  <si>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</si>
  <si>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</si>
  <si>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</si>
  <si>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</si>
  <si>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</si>
  <si>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</si>
  <si>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</si>
  <si>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</si>
  <si>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</si>
  <si>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</si>
  <si>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</si>
  <si>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</si>
  <si>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</si>
  <si>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</si>
  <si>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</si>
  <si>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</si>
  <si>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</si>
  <si>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</si>
  <si>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</si>
  <si>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</si>
  <si>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</si>
  <si>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</si>
  <si>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</si>
  <si>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</si>
  <si>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</si>
  <si>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</si>
  <si>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</si>
  <si>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</si>
  <si>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</si>
  <si>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</si>
  <si>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</si>
  <si>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</si>
  <si>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</si>
  <si>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</si>
  <si>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</si>
  <si>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</si>
  <si>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</si>
  <si>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</si>
  <si>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</si>
  <si>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</si>
  <si>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</si>
  <si>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</si>
  <si>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</si>
  <si>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</si>
  <si>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</si>
  <si>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</si>
  <si>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</si>
  <si>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</si>
  <si>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</si>
  <si>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</si>
  <si>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</si>
  <si>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</si>
  <si>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</si>
  <si>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</si>
  <si>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</si>
  <si>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</si>
  <si>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</si>
  <si>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</si>
  <si>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</si>
  <si>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</si>
  <si>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</si>
  <si>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</si>
  <si>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</si>
  <si>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</si>
  <si>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</si>
  <si>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</si>
  <si>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</si>
  <si>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</si>
  <si>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</si>
  <si>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</si>
  <si>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</si>
  <si>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</si>
  <si>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</si>
  <si>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</si>
  <si>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</si>
  <si>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</si>
  <si>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</si>
  <si>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</si>
  <si>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</si>
  <si>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</si>
  <si>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</si>
  <si>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</si>
  <si>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</si>
  <si>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</si>
  <si>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</si>
  <si>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</si>
  <si>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</si>
  <si>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</si>
  <si>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</si>
  <si>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</si>
  <si>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</si>
  <si>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</si>
  <si>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</si>
  <si>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</si>
  <si>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</si>
  <si>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</si>
  <si>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</si>
  <si>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</si>
  <si>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</si>
  <si>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</si>
  <si>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</si>
  <si>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</si>
  <si>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</si>
  <si>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</si>
  <si>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</si>
  <si>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</si>
  <si>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</si>
  <si>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</si>
  <si>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</si>
  <si>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</si>
  <si>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</si>
  <si>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</si>
  <si>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</si>
  <si>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</si>
  <si>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</si>
  <si>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</si>
  <si>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</si>
  <si>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</si>
  <si>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</si>
  <si>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</si>
  <si>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</si>
  <si>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</si>
  <si>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</si>
  <si>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</si>
  <si>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</si>
  <si>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</si>
  <si>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</si>
  <si>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</si>
  <si>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</si>
  <si>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</si>
  <si>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</si>
  <si>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</si>
  <si>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</si>
  <si>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</si>
  <si>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</si>
  <si>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</si>
  <si>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</si>
  <si>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</si>
  <si>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</si>
  <si>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</si>
  <si>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</si>
  <si>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</si>
  <si>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</si>
  <si>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</si>
  <si>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</si>
  <si>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</si>
  <si>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</si>
  <si>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</si>
  <si>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</si>
  <si>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</si>
  <si>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</si>
  <si>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</si>
  <si>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</si>
  <si>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</si>
  <si>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</si>
  <si>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</si>
  <si>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</si>
  <si>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</si>
  <si>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</si>
  <si>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</si>
  <si>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</si>
  <si>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</si>
  <si>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</si>
  <si>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</si>
  <si>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</si>
  <si>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</si>
  <si>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</si>
  <si>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</si>
  <si>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</si>
  <si>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</si>
  <si>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</si>
  <si>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</si>
  <si>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</si>
  <si>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</si>
  <si>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</si>
  <si>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</si>
  <si>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</si>
  <si>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</si>
  <si>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</si>
  <si>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</si>
  <si>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</si>
  <si>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</si>
  <si>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</si>
  <si>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</si>
  <si>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</si>
  <si>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</si>
  <si>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</si>
  <si>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</si>
  <si>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</si>
  <si>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</si>
  <si>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</si>
  <si>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</si>
  <si>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</si>
  <si>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</si>
  <si>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</si>
  <si>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</si>
  <si>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</si>
  <si>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</si>
  <si>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</si>
  <si>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</si>
  <si>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</si>
  <si>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</si>
  <si>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</si>
  <si>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</si>
  <si>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</si>
  <si>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</si>
  <si>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</si>
  <si>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</si>
  <si>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</si>
  <si>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</si>
  <si>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</si>
  <si>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</si>
  <si>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</si>
  <si>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</si>
  <si>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</si>
  <si>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</si>
  <si>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</si>
  <si>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</si>
  <si>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</si>
  <si>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</si>
  <si>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</si>
  <si>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</si>
  <si>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</si>
  <si>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</si>
  <si>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</si>
  <si>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</si>
  <si>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</si>
  <si>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</si>
  <si>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</si>
  <si>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</si>
  <si>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</si>
  <si>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</si>
  <si>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</si>
  <si>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</si>
  <si>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</si>
  <si>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</si>
  <si>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</si>
  <si>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</si>
  <si>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</si>
  <si>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</si>
  <si>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</si>
  <si>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</si>
  <si>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</si>
  <si>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</si>
  <si>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</si>
  <si>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</si>
  <si>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</si>
  <si>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</si>
  <si>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</si>
  <si>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</si>
  <si>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</si>
  <si>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</si>
  <si>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</si>
  <si>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</si>
  <si>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</si>
  <si>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</si>
  <si>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</si>
  <si>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</si>
  <si>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</si>
  <si>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</si>
  <si>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</si>
  <si>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</si>
  <si>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</si>
  <si>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</si>
  <si>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</si>
  <si>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</si>
  <si>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</si>
  <si>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</si>
  <si>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</si>
  <si>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</si>
  <si>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</si>
  <si>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</si>
  <si>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</si>
  <si>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</si>
  <si>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</si>
  <si>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</si>
  <si>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</si>
  <si>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</si>
  <si>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</si>
  <si>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</si>
  <si>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</si>
  <si>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</si>
  <si>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</si>
  <si>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</si>
  <si>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</si>
  <si>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</si>
  <si>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</si>
  <si>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</si>
  <si>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</si>
  <si>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</si>
  <si>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</si>
  <si>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</si>
  <si>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</si>
  <si>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</si>
  <si>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</si>
  <si>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</si>
  <si>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</si>
  <si>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</si>
  <si>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</si>
  <si>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</si>
  <si>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</si>
  <si>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</si>
  <si>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</si>
  <si>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</si>
  <si>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</si>
  <si>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</si>
  <si>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</si>
  <si>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</si>
  <si>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</si>
  <si>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</si>
  <si>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</si>
  <si>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</si>
  <si>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</si>
  <si>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</si>
  <si>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</si>
  <si>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</si>
  <si>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</si>
  <si>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</si>
  <si>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</si>
  <si>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</si>
  <si>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</si>
  <si>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</si>
  <si>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</si>
  <si>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</si>
  <si>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</si>
  <si>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</si>
  <si>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</si>
  <si>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</si>
  <si>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</si>
  <si>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</si>
  <si>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</si>
  <si>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</si>
  <si>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</si>
  <si>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</si>
  <si>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</si>
  <si>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</si>
  <si>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</si>
  <si>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</si>
  <si>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</si>
  <si>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</si>
  <si>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</si>
  <si>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</si>
  <si>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</si>
  <si>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</si>
  <si>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</si>
  <si>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</si>
  <si>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</si>
  <si>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</si>
  <si>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</si>
  <si>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</si>
  <si>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</si>
  <si>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</si>
  <si>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</si>
  <si>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</si>
  <si>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</si>
  <si>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</si>
  <si>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</si>
  <si>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</si>
  <si>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</si>
  <si>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</si>
  <si>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</si>
  <si>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</si>
  <si>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</si>
  <si>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</si>
  <si>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</si>
  <si>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</si>
  <si>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</si>
  <si>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</si>
  <si>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</si>
  <si>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</si>
  <si>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</si>
  <si>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</si>
  <si>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</si>
  <si>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</si>
  <si>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</si>
  <si>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</si>
  <si>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</si>
  <si>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</si>
  <si>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</si>
  <si>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</si>
  <si>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</si>
  <si>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</si>
  <si>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</si>
  <si>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</si>
  <si>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</si>
  <si>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</si>
  <si>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</si>
  <si>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</si>
  <si>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</si>
  <si>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</si>
  <si>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</si>
  <si>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</si>
  <si>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</si>
  <si>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</si>
  <si>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</si>
  <si>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</si>
  <si>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</si>
  <si>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</si>
  <si>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</si>
  <si>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</si>
  <si>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</si>
  <si>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</si>
  <si>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</si>
  <si>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</si>
  <si>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</si>
  <si>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</si>
  <si>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</si>
  <si>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</si>
  <si>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</si>
  <si>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</si>
  <si>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</si>
  <si>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</si>
  <si>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</si>
  <si>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</si>
  <si>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</si>
  <si>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</si>
  <si>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</si>
  <si>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</si>
  <si>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</si>
  <si>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</si>
  <si>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</si>
  <si>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</si>
  <si>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</si>
  <si>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</si>
  <si>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</si>
  <si>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</si>
  <si>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</si>
  <si>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</si>
  <si>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</si>
  <si>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</si>
  <si>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</si>
  <si>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</si>
  <si>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</si>
  <si>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</si>
  <si>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</si>
  <si>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</si>
  <si>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</si>
  <si>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</si>
  <si>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</si>
  <si>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</si>
  <si>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</si>
  <si>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</si>
  <si>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</si>
  <si>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</si>
  <si>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</si>
  <si>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</si>
  <si>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</si>
  <si>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</si>
  <si>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</si>
  <si>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</si>
  <si>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</si>
  <si>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</si>
  <si>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</si>
  <si>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</si>
  <si>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</si>
  <si>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</si>
  <si>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</si>
  <si>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</si>
  <si>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</si>
  <si>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</si>
  <si>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</si>
  <si>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</si>
  <si>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</si>
  <si>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</si>
  <si>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</si>
  <si>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</si>
  <si>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</si>
  <si>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</si>
  <si>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</si>
  <si>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</si>
  <si>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</si>
  <si>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</si>
  <si>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</si>
  <si>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</si>
  <si>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</si>
  <si>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</si>
  <si>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</si>
  <si>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</si>
  <si>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</si>
  <si>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</si>
  <si>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</si>
  <si>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</si>
  <si>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</si>
  <si>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</si>
  <si>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</si>
  <si>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</si>
  <si>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</si>
  <si>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</si>
  <si>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</si>
  <si>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</si>
  <si>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</si>
  <si>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</si>
  <si>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</si>
  <si>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</si>
  <si>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</si>
  <si>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</si>
  <si>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</si>
  <si>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</si>
  <si>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</si>
  <si>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</si>
  <si>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</si>
  <si>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</si>
  <si>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</si>
  <si>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</si>
  <si>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</si>
  <si>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</si>
  <si>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</si>
  <si>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</si>
  <si>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</si>
  <si>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</si>
  <si>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</si>
  <si>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</si>
  <si>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</si>
  <si>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</si>
  <si>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</si>
  <si>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</si>
  <si>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</si>
  <si>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</si>
  <si>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</si>
  <si>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</si>
  <si>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</si>
  <si>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</si>
  <si>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</si>
  <si>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</si>
  <si>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</si>
  <si>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</si>
  <si>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</si>
  <si>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</si>
  <si>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</si>
  <si>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</si>
  <si>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</si>
  <si>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</si>
  <si>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</si>
  <si>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</si>
  <si>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</si>
  <si>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</si>
  <si>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</si>
  <si>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</si>
  <si>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</si>
  <si>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</si>
  <si>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</si>
  <si>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</si>
  <si>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</si>
  <si>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</si>
  <si>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</si>
  <si>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</si>
  <si>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</si>
  <si>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</si>
  <si>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</si>
  <si>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</si>
  <si>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</si>
  <si>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</si>
  <si>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</si>
  <si>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</si>
  <si>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</si>
  <si>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</si>
  <si>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</si>
  <si>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</si>
  <si>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</si>
  <si>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</si>
  <si>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</si>
  <si>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</si>
  <si>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</si>
  <si>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</si>
  <si>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</si>
  <si>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</si>
  <si>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</si>
  <si>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</si>
  <si>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</si>
  <si>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</si>
  <si>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</si>
  <si>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</si>
  <si>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</si>
  <si>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</si>
  <si>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</si>
  <si>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</si>
  <si>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</si>
  <si>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</si>
  <si>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</si>
  <si>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</si>
  <si>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</si>
  <si>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</si>
  <si>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</si>
  <si>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</si>
  <si>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</si>
  <si>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</si>
  <si>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</si>
  <si>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</si>
  <si>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</si>
  <si>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</si>
  <si>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</si>
  <si>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</si>
  <si>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</si>
  <si>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</si>
  <si>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</si>
  <si>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</si>
  <si>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</si>
  <si>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</si>
  <si>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</si>
  <si>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</si>
  <si>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</si>
  <si>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</si>
  <si>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</si>
  <si>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</si>
  <si>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</si>
  <si>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</si>
  <si>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</si>
  <si>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</si>
  <si>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</si>
  <si>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</si>
  <si>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</si>
  <si>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</si>
  <si>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</si>
  <si>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</si>
  <si>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</si>
  <si>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</si>
  <si>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</si>
  <si>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</si>
  <si>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</si>
  <si>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</si>
  <si>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</si>
  <si>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</si>
  <si>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</si>
  <si>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</si>
  <si>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</si>
  <si>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</si>
  <si>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</si>
  <si>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</si>
  <si>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</si>
  <si>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</si>
  <si>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</si>
  <si>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</si>
  <si>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</si>
  <si>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</si>
  <si>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</si>
  <si>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</si>
  <si>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</si>
  <si>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</si>
  <si>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</si>
  <si>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</si>
  <si>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</si>
  <si>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</si>
  <si>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</si>
  <si>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</si>
  <si>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</si>
  <si>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</si>
  <si>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</si>
  <si>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</si>
  <si>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</si>
  <si>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</si>
  <si>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</si>
  <si>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</si>
  <si>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</si>
  <si>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</si>
  <si>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</si>
  <si>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</si>
  <si>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</si>
  <si>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</si>
  <si>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</si>
  <si>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</si>
  <si>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</si>
  <si>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</si>
  <si>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</si>
  <si>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</si>
  <si>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</si>
  <si>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</si>
  <si>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</si>
  <si>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</si>
  <si>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</si>
  <si>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</si>
  <si>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</si>
  <si>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</si>
  <si>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</si>
  <si>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</si>
  <si>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</si>
  <si>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</si>
  <si>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</si>
  <si>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</si>
  <si>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</si>
  <si>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</si>
  <si>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</si>
  <si>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</si>
  <si>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</si>
  <si>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</si>
  <si>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</si>
  <si>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</si>
  <si>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</si>
  <si>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</si>
  <si>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</si>
  <si>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</si>
  <si>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</si>
  <si>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</si>
  <si>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</si>
  <si>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</si>
  <si>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</si>
  <si>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</si>
  <si>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</si>
  <si>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</si>
  <si>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</si>
  <si>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</si>
  <si>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</si>
  <si>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</si>
  <si>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</si>
  <si>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</si>
  <si>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</si>
  <si>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</si>
  <si>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</si>
  <si>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</si>
  <si>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</si>
  <si>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</si>
  <si>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</si>
  <si>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</si>
  <si>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</si>
  <si>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</si>
  <si>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</si>
  <si>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</si>
  <si>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</si>
  <si>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</si>
  <si>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</si>
  <si>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</si>
  <si>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</si>
  <si>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</si>
  <si>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</si>
  <si>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</si>
  <si>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</si>
  <si>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</si>
  <si>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</si>
  <si>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</si>
  <si>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</si>
  <si>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</si>
  <si>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</si>
  <si>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</si>
  <si>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</si>
  <si>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</si>
  <si>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</si>
  <si>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</si>
  <si>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</si>
  <si>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</si>
  <si>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</si>
  <si>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</si>
  <si>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</si>
  <si>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</si>
  <si>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</si>
  <si>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</si>
  <si>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</si>
  <si>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</si>
  <si>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</si>
  <si>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</si>
  <si>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</si>
  <si>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</si>
  <si>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</si>
  <si>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</si>
  <si>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</si>
  <si>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</si>
  <si>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</si>
  <si>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</si>
  <si>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</si>
  <si>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</si>
  <si>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</si>
  <si>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</si>
  <si>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</si>
  <si>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</si>
  <si>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</si>
  <si>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</si>
  <si>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</si>
  <si>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</si>
  <si>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</si>
  <si>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</si>
  <si>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</si>
  <si>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</si>
  <si>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</si>
  <si>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</si>
  <si>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</si>
  <si>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</si>
  <si>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</si>
  <si>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</si>
  <si>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</si>
  <si>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</si>
  <si>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</si>
  <si>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</si>
  <si>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</si>
  <si>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</si>
  <si>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</si>
  <si>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</si>
  <si>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</si>
  <si>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</si>
  <si>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</si>
  <si>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</si>
  <si>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</si>
  <si>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</si>
  <si>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</si>
  <si>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</si>
  <si>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</si>
  <si>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</si>
  <si>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</si>
  <si>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</si>
  <si>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</si>
  <si>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</si>
  <si>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</si>
  <si>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</si>
  <si>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</si>
  <si>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</si>
  <si>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</si>
  <si>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</si>
  <si>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</si>
  <si>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</si>
  <si>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</si>
  <si>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</si>
  <si>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</si>
  <si>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</si>
  <si>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</si>
  <si>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</si>
  <si>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</si>
  <si>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</si>
  <si>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</si>
  <si>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</si>
  <si>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</si>
  <si>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</si>
  <si>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</si>
  <si>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</si>
  <si>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</si>
  <si>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</si>
  <si>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</si>
  <si>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</si>
  <si>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</si>
  <si>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</si>
  <si>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</si>
  <si>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</si>
  <si>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</si>
  <si>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</si>
  <si>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</si>
  <si>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</si>
  <si>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</si>
  <si>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</si>
  <si>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</si>
  <si>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</si>
  <si>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</si>
  <si>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</si>
  <si>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</si>
  <si>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</si>
  <si>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</si>
  <si>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</si>
  <si>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</si>
  <si>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</si>
  <si>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</si>
  <si>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</si>
  <si>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</si>
  <si>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</si>
  <si>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</si>
  <si>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</si>
  <si>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</si>
  <si>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</si>
  <si>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</si>
  <si>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</si>
  <si>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</si>
  <si>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</si>
  <si>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</si>
  <si>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</si>
  <si>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</si>
  <si>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</si>
  <si>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</si>
  <si>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</si>
  <si>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</si>
  <si>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</si>
  <si>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</si>
  <si>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</si>
  <si>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</si>
  <si>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</si>
  <si>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</si>
  <si>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</si>
  <si>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</si>
  <si>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</si>
  <si>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</si>
  <si>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</si>
  <si>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</si>
  <si>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</si>
  <si>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</si>
  <si>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</si>
  <si>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</si>
  <si>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</si>
  <si>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</si>
  <si>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</si>
  <si>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</si>
  <si>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</si>
  <si>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</si>
  <si>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</si>
  <si>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</si>
  <si>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</si>
  <si>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</si>
  <si>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</si>
  <si>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</si>
  <si>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</si>
  <si>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</si>
  <si>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</si>
  <si>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</si>
  <si>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</si>
  <si>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</si>
  <si>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</si>
  <si>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</si>
  <si>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</si>
  <si>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</si>
  <si>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</si>
  <si>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</si>
  <si>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</si>
  <si>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</si>
  <si>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</si>
  <si>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</si>
  <si>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</si>
  <si>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</si>
  <si>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</si>
  <si>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</si>
  <si>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</si>
  <si>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</si>
  <si>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</si>
  <si>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</si>
  <si>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</si>
  <si>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</si>
  <si>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</si>
  <si>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</si>
  <si>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</si>
  <si>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</si>
  <si>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</si>
  <si>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</si>
  <si>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</si>
  <si>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</si>
  <si>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</si>
  <si>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</si>
  <si>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</si>
  <si>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</si>
  <si>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</si>
  <si>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</si>
  <si>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</si>
  <si>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</si>
  <si>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</si>
  <si>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</si>
  <si>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</si>
  <si>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</si>
  <si>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</si>
  <si>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</si>
  <si>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</si>
  <si>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</si>
  <si>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</si>
  <si>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</si>
  <si>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</si>
  <si>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</si>
  <si>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</si>
  <si>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</si>
  <si>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</si>
  <si>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</si>
  <si>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</si>
  <si>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</si>
  <si>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</si>
  <si>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</si>
  <si>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</si>
  <si>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</si>
  <si>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</si>
  <si>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</si>
  <si>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</si>
  <si>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</si>
  <si>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</si>
  <si>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</si>
  <si>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</si>
  <si>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</si>
  <si>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</si>
  <si>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</si>
  <si>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</si>
  <si>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</si>
  <si>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</si>
  <si>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</si>
  <si>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</si>
  <si>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</si>
  <si>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</si>
  <si>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</si>
  <si>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</si>
  <si>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</si>
  <si>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</si>
  <si>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</si>
  <si>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</si>
  <si>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</si>
  <si>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</si>
  <si>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</si>
  <si>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</si>
  <si>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</si>
  <si>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</si>
  <si>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</si>
  <si>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</si>
  <si>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</si>
  <si>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</si>
  <si>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</si>
  <si>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</si>
  <si>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</si>
  <si>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</si>
  <si>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</si>
  <si>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</si>
  <si>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</si>
  <si>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</si>
  <si>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</si>
  <si>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</si>
  <si>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</si>
  <si>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</si>
  <si>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</si>
  <si>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</si>
  <si>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</si>
  <si>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</si>
  <si>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</si>
  <si>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</si>
  <si>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</si>
  <si>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</si>
  <si>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</si>
  <si>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</si>
  <si>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</si>
  <si>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</si>
  <si>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</si>
  <si>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</si>
  <si>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</si>
  <si>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</si>
  <si>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</si>
  <si>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</si>
  <si>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</si>
  <si>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</si>
  <si>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</si>
  <si>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</si>
  <si>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</si>
  <si>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</si>
  <si>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</si>
  <si>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</si>
  <si>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</si>
  <si>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</si>
  <si>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</si>
  <si>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</si>
  <si>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</si>
  <si>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</si>
  <si>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</si>
  <si>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</si>
  <si>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</si>
  <si>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</si>
  <si>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</si>
  <si>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</si>
  <si>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</si>
  <si>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</si>
  <si>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</si>
  <si>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</si>
  <si>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</si>
  <si>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</si>
  <si>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</si>
  <si>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</si>
  <si>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</si>
  <si>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</si>
  <si>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</si>
  <si>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</si>
  <si>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</si>
  <si>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</si>
  <si>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</si>
  <si>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</si>
  <si>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</si>
  <si>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</si>
  <si>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</si>
  <si>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</si>
  <si>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</si>
  <si>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</si>
  <si>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</si>
  <si>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</si>
  <si>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</si>
  <si>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</si>
  <si>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</si>
  <si>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</si>
  <si>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</si>
  <si>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</si>
  <si>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</si>
  <si>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</si>
  <si>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</si>
  <si>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</si>
  <si>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</si>
  <si>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</si>
  <si>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</si>
  <si>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</si>
  <si>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</si>
  <si>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</si>
  <si>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</si>
  <si>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</si>
  <si>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</si>
  <si>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</si>
  <si>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</si>
  <si>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</si>
  <si>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</si>
  <si>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</si>
  <si>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</si>
  <si>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</si>
  <si>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</si>
  <si>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</si>
  <si>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</si>
  <si>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</si>
  <si>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</si>
  <si>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</si>
  <si>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</si>
  <si>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</si>
  <si>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</si>
  <si>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</si>
  <si>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</si>
  <si>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</si>
  <si>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</si>
  <si>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</si>
  <si>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</si>
  <si>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</si>
  <si>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</si>
  <si>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</si>
  <si>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</si>
  <si>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</si>
  <si>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</si>
  <si>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</si>
  <si>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</si>
  <si>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</si>
  <si>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</si>
  <si>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</si>
  <si>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</si>
  <si>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</si>
  <si>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</si>
  <si>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</si>
  <si>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</si>
  <si>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</si>
  <si>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</si>
  <si>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</si>
  <si>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</si>
  <si>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</si>
  <si>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</si>
  <si>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</si>
  <si>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</si>
  <si>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</si>
  <si>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</si>
  <si>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</si>
  <si>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</si>
  <si>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</si>
  <si>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</si>
  <si>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</si>
  <si>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</si>
  <si>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</si>
  <si>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</si>
  <si>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</si>
  <si>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</si>
  <si>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</si>
  <si>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</si>
  <si>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</si>
  <si>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</si>
  <si>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</si>
  <si>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</si>
  <si>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</si>
  <si>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</si>
  <si>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</si>
  <si>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</si>
  <si>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</si>
  <si>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</si>
  <si>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</si>
  <si>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</si>
  <si>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</si>
  <si>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</si>
  <si>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</si>
  <si>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</si>
  <si>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</si>
  <si>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</si>
  <si>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</si>
  <si>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</si>
  <si>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</si>
  <si>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</si>
  <si>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</si>
  <si>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</si>
  <si>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</si>
  <si>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</si>
  <si>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</si>
  <si>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</si>
  <si>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</si>
  <si>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</si>
  <si>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</si>
  <si>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</si>
  <si>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</si>
  <si>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</si>
  <si>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</si>
  <si>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</si>
  <si>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</si>
  <si>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</si>
  <si>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</si>
  <si>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</si>
  <si>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</si>
  <si>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</si>
  <si>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</si>
  <si>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</si>
  <si>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</si>
  <si>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</si>
  <si>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</si>
  <si>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</si>
  <si>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</si>
  <si>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</si>
  <si>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</si>
  <si>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</si>
  <si>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</si>
  <si>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</si>
  <si>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</si>
  <si>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</si>
  <si>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</si>
  <si>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</si>
  <si>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</si>
  <si>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</si>
  <si>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</si>
  <si>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</si>
  <si>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</si>
  <si>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</si>
  <si>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</si>
  <si>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</si>
  <si>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</si>
  <si>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</si>
  <si>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</si>
  <si>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</si>
  <si>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</si>
  <si>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</si>
  <si>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</si>
  <si>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</si>
  <si>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</si>
  <si>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</si>
  <si>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</si>
  <si>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</si>
  <si>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</si>
  <si>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</si>
  <si>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</si>
  <si>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</si>
  <si>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</si>
  <si>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</si>
  <si>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</si>
  <si>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</si>
  <si>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</si>
  <si>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</si>
  <si>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</si>
  <si>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</si>
  <si>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</si>
  <si>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</si>
  <si>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</si>
  <si>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</si>
  <si>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</si>
  <si>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</si>
  <si>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</si>
  <si>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</si>
  <si>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</si>
  <si>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</si>
  <si>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</si>
  <si>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</si>
  <si>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</si>
  <si>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</si>
  <si>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</si>
  <si>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</si>
  <si>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</si>
  <si>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</si>
  <si>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</si>
  <si>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</si>
  <si>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</si>
  <si>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</si>
  <si>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</si>
  <si>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</si>
  <si>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</si>
  <si>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</si>
  <si>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</si>
  <si>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</si>
  <si>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</si>
  <si>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</si>
  <si>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</si>
  <si>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</si>
  <si>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</si>
  <si>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</si>
  <si>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</si>
  <si>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</si>
  <si>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</si>
  <si>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</si>
  <si>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</si>
  <si>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</si>
  <si>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</si>
  <si>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</si>
  <si>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</si>
  <si>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</si>
  <si>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</si>
  <si>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</si>
  <si>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</si>
  <si>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</si>
  <si>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</si>
  <si>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</si>
  <si>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</si>
  <si>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</si>
  <si>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</si>
  <si>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</si>
  <si>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</si>
  <si>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</si>
  <si>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</si>
  <si>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</si>
  <si>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</si>
  <si>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</si>
  <si>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</si>
  <si>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</si>
  <si>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</si>
  <si>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</si>
  <si>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</si>
  <si>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</si>
  <si>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</si>
  <si>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</si>
  <si>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</si>
  <si>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</si>
  <si>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</si>
  <si>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</si>
  <si>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</si>
  <si>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</si>
  <si>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</si>
  <si>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</si>
  <si>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</si>
  <si>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</si>
  <si>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</si>
  <si>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</si>
  <si>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</si>
  <si>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</si>
  <si>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</si>
  <si>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</si>
  <si>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</si>
  <si>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</si>
  <si>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</si>
  <si>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</si>
  <si>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</si>
  <si>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</si>
  <si>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</si>
  <si>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</si>
  <si>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</si>
  <si>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</si>
  <si>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</si>
  <si>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</si>
  <si>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</si>
  <si>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</si>
  <si>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</si>
  <si>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</si>
  <si>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</si>
  <si>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</si>
  <si>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</si>
  <si>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</si>
  <si>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</si>
  <si>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</si>
  <si>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</si>
  <si>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</si>
  <si>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</si>
  <si>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</si>
  <si>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</si>
  <si>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</si>
  <si>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</si>
  <si>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</si>
  <si>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</si>
  <si>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</si>
  <si>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</si>
  <si>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</si>
  <si>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</si>
  <si>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</si>
  <si>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</si>
  <si>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</si>
  <si>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</si>
  <si>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</si>
  <si>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</si>
  <si>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</si>
  <si>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</si>
  <si>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</si>
  <si>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</si>
  <si>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</si>
  <si>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</si>
  <si>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</si>
  <si>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</si>
  <si>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</si>
  <si>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</si>
  <si>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</si>
  <si>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</si>
  <si>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</si>
  <si>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</si>
  <si>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</si>
  <si>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</si>
  <si>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</si>
  <si>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</si>
  <si>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</si>
  <si>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</si>
  <si>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</si>
  <si>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</si>
  <si>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</si>
  <si>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</si>
  <si>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</si>
  <si>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</si>
  <si>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</si>
  <si>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</si>
  <si>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</si>
  <si>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</si>
  <si>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</si>
  <si>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</si>
  <si>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</si>
  <si>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</si>
  <si>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</si>
  <si>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</si>
  <si>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</si>
  <si>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</si>
  <si>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</si>
  <si>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</si>
  <si>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</si>
  <si>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</si>
  <si>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</si>
  <si>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</si>
  <si>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</si>
  <si>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</si>
  <si>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</si>
  <si>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</si>
  <si>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</si>
  <si>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</si>
  <si>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</si>
  <si>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</si>
  <si>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</si>
  <si>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</si>
  <si>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</si>
  <si>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</si>
  <si>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</si>
  <si>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</si>
  <si>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</si>
  <si>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</si>
  <si>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</si>
  <si>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</si>
  <si>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</si>
  <si>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</si>
  <si>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</si>
  <si>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</si>
  <si>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</si>
  <si>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</si>
  <si>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</si>
  <si>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</si>
  <si>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</si>
  <si>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</si>
  <si>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</si>
  <si>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</si>
  <si>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</si>
  <si>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</si>
  <si>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</si>
  <si>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</si>
  <si>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</si>
  <si>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</si>
  <si>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</si>
  <si>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</si>
  <si>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</si>
  <si>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</si>
  <si>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</si>
  <si>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</si>
  <si>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</si>
  <si>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</si>
  <si>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</si>
  <si>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</si>
  <si>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</si>
  <si>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</si>
  <si>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</si>
  <si>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</si>
  <si>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</si>
  <si>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</si>
  <si>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</si>
  <si>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</si>
  <si>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</si>
  <si>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</si>
  <si>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</si>
  <si>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</si>
  <si>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</si>
  <si>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</si>
  <si>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</si>
  <si>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</si>
  <si>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</si>
  <si>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</si>
  <si>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</si>
  <si>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</si>
  <si>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</si>
  <si>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</si>
  <si>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</si>
  <si>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</si>
  <si>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</si>
  <si>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</si>
  <si>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</si>
  <si>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</si>
  <si>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</si>
  <si>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</si>
  <si>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</si>
  <si>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</si>
  <si>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</si>
  <si>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</si>
  <si>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</si>
  <si>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</si>
  <si>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</si>
  <si>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</si>
  <si>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</si>
  <si>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</si>
  <si>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</si>
  <si>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</si>
  <si>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</si>
  <si>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</si>
  <si>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</si>
  <si>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</si>
  <si>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</si>
  <si>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</si>
  <si>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</si>
  <si>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</si>
  <si>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</si>
  <si>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</si>
  <si>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</si>
  <si>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</si>
  <si>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</si>
  <si>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</si>
  <si>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</si>
  <si>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</si>
  <si>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</si>
  <si>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</si>
  <si>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</si>
  <si>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</si>
  <si>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</si>
  <si>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</si>
  <si>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</si>
  <si>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</si>
  <si>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</si>
  <si>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</si>
  <si>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</si>
  <si>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</si>
  <si>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</si>
  <si>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</si>
  <si>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</si>
  <si>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</si>
  <si>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</si>
  <si>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</si>
  <si>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</si>
  <si>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</si>
  <si>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</si>
  <si>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</si>
  <si>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</si>
  <si>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</si>
  <si>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</si>
  <si>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</si>
  <si>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</si>
  <si>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</si>
  <si>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</si>
  <si>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</si>
  <si>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</si>
  <si>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</si>
  <si>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</si>
  <si>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</si>
  <si>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</si>
  <si>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</si>
  <si>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</si>
  <si>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</si>
  <si>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</si>
  <si>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</si>
  <si>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</si>
  <si>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</si>
  <si>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</si>
  <si>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</si>
  <si>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</si>
  <si>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</si>
  <si>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</si>
  <si>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</si>
  <si>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</si>
  <si>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</si>
  <si>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</si>
  <si>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</si>
  <si>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</si>
  <si>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</si>
  <si>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</si>
  <si>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</si>
  <si>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</si>
  <si>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</si>
  <si>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</si>
  <si>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</si>
  <si>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</si>
  <si>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</si>
  <si>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</si>
  <si>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</si>
  <si>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</si>
  <si>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</si>
  <si>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</si>
  <si>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</si>
  <si>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</si>
  <si>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</si>
  <si>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</si>
  <si>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</si>
  <si>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</si>
  <si>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</si>
  <si>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</si>
  <si>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</si>
  <si>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</si>
  <si>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</si>
  <si>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</si>
  <si>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</si>
  <si>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</si>
  <si>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</si>
  <si>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</si>
  <si>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</si>
  <si>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</si>
  <si>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</si>
  <si>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</si>
  <si>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</si>
  <si>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</si>
  <si>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</si>
  <si>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</si>
  <si>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</si>
  <si>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</si>
  <si>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</si>
  <si>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</si>
  <si>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</si>
  <si>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</si>
  <si>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</si>
  <si>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</si>
  <si>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</si>
  <si>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</si>
  <si>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</si>
  <si>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</si>
  <si>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</si>
  <si>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</si>
  <si>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</si>
  <si>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</si>
  <si>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</si>
  <si>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</si>
  <si>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</si>
  <si>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</si>
  <si>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</si>
  <si>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</si>
  <si>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</si>
  <si>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</si>
  <si>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</si>
  <si>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</si>
  <si>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</si>
  <si>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</si>
  <si>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</si>
  <si>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</si>
  <si>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</si>
  <si>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</si>
  <si>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</si>
  <si>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</si>
  <si>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</si>
  <si>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</si>
  <si>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</si>
  <si>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</si>
  <si>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</si>
  <si>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</si>
  <si>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</si>
  <si>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</si>
  <si>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</si>
  <si>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</si>
  <si>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</si>
  <si>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</si>
  <si>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</si>
  <si>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</si>
  <si>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</si>
  <si>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</si>
  <si>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</si>
  <si>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</si>
  <si>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</si>
  <si>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</si>
  <si>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</si>
  <si>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</si>
  <si>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</si>
  <si>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</si>
  <si>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</si>
  <si>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</si>
  <si>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</si>
  <si>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</si>
  <si>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</si>
  <si>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</si>
  <si>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</si>
  <si>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</si>
  <si>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</si>
  <si>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</si>
  <si>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</si>
  <si>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</si>
  <si>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</si>
  <si>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</si>
  <si>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</si>
  <si>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</si>
  <si>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</si>
  <si>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</si>
  <si>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</si>
  <si>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</si>
  <si>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</si>
  <si>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</si>
  <si>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</si>
  <si>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</si>
  <si>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</si>
  <si>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</si>
  <si>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</si>
  <si>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</si>
  <si>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</si>
  <si>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</si>
  <si>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</si>
  <si>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</si>
  <si>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</si>
  <si>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</si>
  <si>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</si>
  <si>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</si>
  <si>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</si>
  <si>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</si>
  <si>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</si>
  <si>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</si>
  <si>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</si>
  <si>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</si>
  <si>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</si>
  <si>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</si>
  <si>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</si>
  <si>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</si>
  <si>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</si>
  <si>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</si>
  <si>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</si>
  <si>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</si>
  <si>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</si>
  <si>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</si>
  <si>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</si>
  <si>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</si>
  <si>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</si>
  <si>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</si>
  <si>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</si>
  <si>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</si>
  <si>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</si>
  <si>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</si>
  <si>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</si>
  <si>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</si>
  <si>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</si>
  <si>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</si>
  <si>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</si>
  <si>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</si>
  <si>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</si>
  <si>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</si>
  <si>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</si>
  <si>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</si>
  <si>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</si>
  <si>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</si>
  <si>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</si>
  <si>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</si>
  <si>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</si>
  <si>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</si>
  <si>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</si>
  <si>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</si>
  <si>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</si>
  <si>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</si>
  <si>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</si>
  <si>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</si>
  <si>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</si>
  <si>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</si>
  <si>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</si>
  <si>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</si>
  <si>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</si>
  <si>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</si>
  <si>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</si>
  <si>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</si>
  <si>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</si>
  <si>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</si>
  <si>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</si>
  <si>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</si>
  <si>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</si>
  <si>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</si>
  <si>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</si>
  <si>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</si>
  <si>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</si>
  <si>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</si>
  <si>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</si>
  <si>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</si>
  <si>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</si>
  <si>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</si>
  <si>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</si>
  <si>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</si>
  <si>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</si>
  <si>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</si>
  <si>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</si>
  <si>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</si>
  <si>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</si>
  <si>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</si>
  <si>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</si>
  <si>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</si>
  <si>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</si>
  <si>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</si>
  <si>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</si>
  <si>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</si>
  <si>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</si>
  <si>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</si>
  <si>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</si>
  <si>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</si>
  <si>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</si>
  <si>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</si>
  <si>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</si>
  <si>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</si>
  <si>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</si>
  <si>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</si>
  <si>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</si>
  <si>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</si>
  <si>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</si>
  <si>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</si>
  <si>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</si>
  <si>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</si>
  <si>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</si>
  <si>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</si>
  <si>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</si>
  <si>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</si>
  <si>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</si>
  <si>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</si>
  <si>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</si>
  <si>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</si>
  <si>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</si>
  <si>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</si>
  <si>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</si>
  <si>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</si>
  <si>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</si>
  <si>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</si>
  <si>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</si>
  <si>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</si>
  <si>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</si>
  <si>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</si>
  <si>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</si>
  <si>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</si>
  <si>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</si>
  <si>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</si>
  <si>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</si>
  <si>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</si>
  <si>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</si>
  <si>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</si>
  <si>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</si>
  <si>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</si>
  <si>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</si>
  <si>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</si>
  <si>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</si>
  <si>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</si>
  <si>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</si>
  <si>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</si>
  <si>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</si>
  <si>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</si>
  <si>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</si>
  <si>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</si>
  <si>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</si>
  <si>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</si>
  <si>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</si>
  <si>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</si>
  <si>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</si>
  <si>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</si>
  <si>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</si>
  <si>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</si>
  <si>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</si>
  <si>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</si>
  <si>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</si>
  <si>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</si>
  <si>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</si>
  <si>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</si>
  <si>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</si>
  <si>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</si>
  <si>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</si>
  <si>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</si>
  <si>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</si>
  <si>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</si>
  <si>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</si>
  <si>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</si>
  <si>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</si>
  <si>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</si>
  <si>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</si>
  <si>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</si>
  <si>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</si>
  <si>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</si>
  <si>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</si>
  <si>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</si>
  <si>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</si>
  <si>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</si>
  <si>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</si>
  <si>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</si>
  <si>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</si>
  <si>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</si>
  <si>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</si>
  <si>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</si>
  <si>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</si>
  <si>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</si>
  <si>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</si>
  <si>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</si>
  <si>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</si>
  <si>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</si>
  <si>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</si>
  <si>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</si>
  <si>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</si>
  <si>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</si>
  <si>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</si>
  <si>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</si>
  <si>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</si>
  <si>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</si>
  <si>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</si>
  <si>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</si>
  <si>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</si>
  <si>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</si>
  <si>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</si>
  <si>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</si>
  <si>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</si>
  <si>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</si>
  <si>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</si>
  <si>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</si>
  <si>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</si>
  <si>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</si>
  <si>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</si>
  <si>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</si>
  <si>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</si>
  <si>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</si>
  <si>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</si>
  <si>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</si>
  <si>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</si>
  <si>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</si>
  <si>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</si>
  <si>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</si>
  <si>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</si>
  <si>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</si>
  <si>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</si>
  <si>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</si>
  <si>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</si>
  <si>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</si>
  <si>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</si>
  <si>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</si>
  <si>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</si>
  <si>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</si>
  <si>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</si>
  <si>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</si>
  <si>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</si>
  <si>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</si>
  <si>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</si>
  <si>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</si>
  <si>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</si>
  <si>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</si>
  <si>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</si>
  <si>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</si>
  <si>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</si>
  <si>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</si>
  <si>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</si>
  <si>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</si>
  <si>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</si>
  <si>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</si>
  <si>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</si>
  <si>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</si>
  <si>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</si>
  <si>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</si>
  <si>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</si>
  <si>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</si>
  <si>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</si>
  <si>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</si>
  <si>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</si>
  <si>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</si>
  <si>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</si>
  <si>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</si>
  <si>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</si>
  <si>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</si>
  <si>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</si>
  <si>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</si>
  <si>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</si>
  <si>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</si>
  <si>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</si>
  <si>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</si>
  <si>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</si>
  <si>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</si>
  <si>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</si>
  <si>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</si>
  <si>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</si>
  <si>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</si>
  <si>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</si>
  <si>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</si>
  <si>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</si>
  <si>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</si>
  <si>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</si>
  <si>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</si>
  <si>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</si>
  <si>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</si>
  <si>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</si>
  <si>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</si>
  <si>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</si>
  <si>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</si>
  <si>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</si>
  <si>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</si>
  <si>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</si>
  <si>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</si>
  <si>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</si>
  <si>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</si>
  <si>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</si>
  <si>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</si>
  <si>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</si>
  <si>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</si>
  <si>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</si>
  <si>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</si>
  <si>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</si>
  <si>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</si>
  <si>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</si>
  <si>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</si>
  <si>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</si>
  <si>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</si>
  <si>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</si>
  <si>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</si>
  <si>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</si>
  <si>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</si>
  <si>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</si>
  <si>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</si>
  <si>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</si>
  <si>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</si>
  <si>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</si>
  <si>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</si>
  <si>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</si>
  <si>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</si>
  <si>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</si>
  <si>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</si>
  <si>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</si>
  <si>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</si>
  <si>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</si>
  <si>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</si>
  <si>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</si>
  <si>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</si>
  <si>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</si>
  <si>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</si>
  <si>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</si>
  <si>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</si>
  <si>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</si>
  <si>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</si>
  <si>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</si>
  <si>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</si>
  <si>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</si>
  <si>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</si>
  <si>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</si>
  <si>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</si>
  <si>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</si>
  <si>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</si>
  <si>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</si>
  <si>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</si>
  <si>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</si>
  <si>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</si>
  <si>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</si>
  <si>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</si>
  <si>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</si>
  <si>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</si>
  <si>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</si>
  <si>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</si>
  <si>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</si>
  <si>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</si>
  <si>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</si>
  <si>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</si>
  <si>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</si>
  <si>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</si>
  <si>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</si>
  <si>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</si>
  <si>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</si>
  <si>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</si>
  <si>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</si>
  <si>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</si>
  <si>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</si>
  <si>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</si>
  <si>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</si>
  <si>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</si>
  <si>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</si>
  <si>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</si>
  <si>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</si>
  <si>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</si>
  <si>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</si>
  <si>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</si>
  <si>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</si>
  <si>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</si>
  <si>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</si>
  <si>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</si>
  <si>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</si>
  <si>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</si>
  <si>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</si>
  <si>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</si>
  <si>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</si>
  <si>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</si>
  <si>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</si>
  <si>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</si>
  <si>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</si>
  <si>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</si>
  <si>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</si>
  <si>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</si>
  <si>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</si>
  <si>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</si>
  <si>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</si>
  <si>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</si>
  <si>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</si>
  <si>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</si>
  <si>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</si>
  <si>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</si>
  <si>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</si>
  <si>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</si>
  <si>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</si>
  <si>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</si>
  <si>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</si>
  <si>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</si>
  <si>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</si>
  <si>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</si>
  <si>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</si>
  <si>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</si>
  <si>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</si>
  <si>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</si>
  <si>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</si>
  <si>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</si>
  <si>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</si>
  <si>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</si>
  <si>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</si>
  <si>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</si>
  <si>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</si>
  <si>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</si>
  <si>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</si>
  <si>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</si>
  <si>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</si>
  <si>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</si>
  <si>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</si>
  <si>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</si>
  <si>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</si>
  <si>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</si>
  <si>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</si>
  <si>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</si>
  <si>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</si>
  <si>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</si>
  <si>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</si>
  <si>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</si>
  <si>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</si>
  <si>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</si>
  <si>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</si>
  <si>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</si>
  <si>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</si>
  <si>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</si>
  <si>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</si>
  <si>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</si>
  <si>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</si>
  <si>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</si>
  <si>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</si>
  <si>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</si>
  <si>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</si>
  <si>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</si>
  <si>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</si>
  <si>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</si>
  <si>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</si>
  <si>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</si>
  <si>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</si>
  <si>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</si>
  <si>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</si>
  <si>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</si>
  <si>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</si>
  <si>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</si>
  <si>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</si>
  <si>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</si>
  <si>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</si>
  <si>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</si>
  <si>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</si>
  <si>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</si>
  <si>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</si>
  <si>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</si>
  <si>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</si>
  <si>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</si>
  <si>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</si>
  <si>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</si>
  <si>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</si>
  <si>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</si>
  <si>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</si>
  <si>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</si>
  <si>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</si>
  <si>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</si>
  <si>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</si>
  <si>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</si>
  <si>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</si>
  <si>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</si>
  <si>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</si>
  <si>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</si>
  <si>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</si>
  <si>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</si>
  <si>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</si>
  <si>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</si>
  <si>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</si>
  <si>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</si>
  <si>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</si>
  <si>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</si>
  <si>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</si>
  <si>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</si>
  <si>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</si>
  <si>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</si>
  <si>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</si>
  <si>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</si>
  <si>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</si>
  <si>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</si>
  <si>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</si>
  <si>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</si>
  <si>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</si>
  <si>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</si>
  <si>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</si>
  <si>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</si>
  <si>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</si>
  <si>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</si>
  <si>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</si>
  <si>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</si>
  <si>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</si>
  <si>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</si>
  <si>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</si>
  <si>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</si>
  <si>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</si>
  <si>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</si>
  <si>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</si>
  <si>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</si>
  <si>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</si>
  <si>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</si>
  <si>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</si>
  <si>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</si>
  <si>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</si>
  <si>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</si>
  <si>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</si>
  <si>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</si>
  <si>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</si>
  <si>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</si>
  <si>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</si>
  <si>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</si>
  <si>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</si>
  <si>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</si>
  <si>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</si>
  <si>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</si>
  <si>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</si>
  <si>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</si>
  <si>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</si>
  <si>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</si>
  <si>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</si>
  <si>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</si>
  <si>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</si>
  <si>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</si>
  <si>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</si>
  <si>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</si>
  <si>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</si>
  <si>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</si>
  <si>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</si>
  <si>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</si>
  <si>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</si>
  <si>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</si>
  <si>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</si>
  <si>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</si>
  <si>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</si>
  <si>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</si>
  <si>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</si>
  <si>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</si>
  <si>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</si>
  <si>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</si>
  <si>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</si>
  <si>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</si>
  <si>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</si>
  <si>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</si>
  <si>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</si>
  <si>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</si>
  <si>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</si>
  <si>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</si>
  <si>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</si>
  <si>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</si>
  <si>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</si>
  <si>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</si>
  <si>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</si>
  <si>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</si>
  <si>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</si>
  <si>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</si>
  <si>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</si>
  <si>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</si>
  <si>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</si>
  <si>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</si>
  <si>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</si>
  <si>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</si>
  <si>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</si>
  <si>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</si>
  <si>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</si>
  <si>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</si>
  <si>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</si>
  <si>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</si>
  <si>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</si>
  <si>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</si>
  <si>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</si>
  <si>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</si>
  <si>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</si>
  <si>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</si>
  <si>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</si>
  <si>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</si>
  <si>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</si>
  <si>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</si>
  <si>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</si>
  <si>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</si>
  <si>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</si>
  <si>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</si>
  <si>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</si>
  <si>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</si>
  <si>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</si>
  <si>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</si>
  <si>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</si>
  <si>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</si>
  <si>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</si>
  <si>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</si>
  <si>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</si>
  <si>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</si>
  <si>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</si>
  <si>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</si>
  <si>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</si>
  <si>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</si>
  <si>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</si>
  <si>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</si>
  <si>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</si>
  <si>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</si>
  <si>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</si>
  <si>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</si>
  <si>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</si>
  <si>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</si>
  <si>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</si>
  <si>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</si>
  <si>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</si>
  <si>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</si>
  <si>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</si>
  <si>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</si>
  <si>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</si>
  <si>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</si>
  <si>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</si>
  <si>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</si>
  <si>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</si>
  <si>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</si>
  <si>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</si>
  <si>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</si>
  <si>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</si>
  <si>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</si>
  <si>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</si>
  <si>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</si>
  <si>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</si>
  <si>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</si>
  <si>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</si>
  <si>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</si>
  <si>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</si>
  <si>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</si>
  <si>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</si>
  <si>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</si>
  <si>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</si>
  <si>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</si>
  <si>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</si>
  <si>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</si>
  <si>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</si>
  <si>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</si>
  <si>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</si>
  <si>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</si>
  <si>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</si>
  <si>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</si>
  <si>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</si>
  <si>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</si>
  <si>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</si>
  <si>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</si>
  <si>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</si>
  <si>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</si>
  <si>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</si>
  <si>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</si>
  <si>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</si>
  <si>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</si>
  <si>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</si>
  <si>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</si>
  <si>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</si>
  <si>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</si>
  <si>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</si>
  <si>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</si>
  <si>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</si>
  <si>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</si>
  <si>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</si>
  <si>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</si>
  <si>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</si>
  <si>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</si>
  <si>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</si>
  <si>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</si>
  <si>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</si>
  <si>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</si>
  <si>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</si>
  <si>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</si>
  <si>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</si>
  <si>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</si>
  <si>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</si>
  <si>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</si>
  <si>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</si>
  <si>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</si>
  <si>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</si>
  <si>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</si>
  <si>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</si>
  <si>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</si>
  <si>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</si>
  <si>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</si>
  <si>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</si>
  <si>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</si>
  <si>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</si>
  <si>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</si>
  <si>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</si>
  <si>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</si>
  <si>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</si>
  <si>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</si>
  <si>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</si>
  <si>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</si>
  <si>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</si>
  <si>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</si>
  <si>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</si>
  <si>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</si>
  <si>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</si>
  <si>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</si>
  <si>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</si>
  <si>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</si>
  <si>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</si>
  <si>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</si>
  <si>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</si>
  <si>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</si>
  <si>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</si>
  <si>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</si>
  <si>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</si>
  <si>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</si>
  <si>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</si>
  <si>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</si>
  <si>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</si>
  <si>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</si>
  <si>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</si>
  <si>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</si>
  <si>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</si>
  <si>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</si>
  <si>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</si>
  <si>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</si>
  <si>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</si>
  <si>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</si>
  <si>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</si>
  <si>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</si>
  <si>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</si>
  <si>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</si>
  <si>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</si>
  <si>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</si>
  <si>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</si>
  <si>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</si>
  <si>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</si>
  <si>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</si>
  <si>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</si>
  <si>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</si>
  <si>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</si>
  <si>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</si>
  <si>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</si>
  <si>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</si>
  <si>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</si>
  <si>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</si>
  <si>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</si>
  <si>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</si>
  <si>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</si>
  <si>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</si>
  <si>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</si>
  <si>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</si>
  <si>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</si>
  <si>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</si>
  <si>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</si>
  <si>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</si>
  <si>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</si>
  <si>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</si>
  <si>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</si>
  <si>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</si>
  <si>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</si>
  <si>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</si>
  <si>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</si>
  <si>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</si>
  <si>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</si>
  <si>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</si>
  <si>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</si>
  <si>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</si>
  <si>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</si>
  <si>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</si>
  <si>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</si>
  <si>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</si>
  <si>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</si>
  <si>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</si>
  <si>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</si>
  <si>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</si>
  <si>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</si>
  <si>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</si>
  <si>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</si>
  <si>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</si>
  <si>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</si>
  <si>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</si>
  <si>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</si>
  <si>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</si>
  <si>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</si>
  <si>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</si>
  <si>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</si>
  <si>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</si>
  <si>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</si>
  <si>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</si>
  <si>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</si>
  <si>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</si>
  <si>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</si>
  <si>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</si>
  <si>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</si>
  <si>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</si>
  <si>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</si>
  <si>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</si>
  <si>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</si>
  <si>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</si>
  <si>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</si>
  <si>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</si>
  <si>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</si>
  <si>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</si>
  <si>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</si>
  <si>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</si>
  <si>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</si>
  <si>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</si>
  <si>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</si>
  <si>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</si>
  <si>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</si>
  <si>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</si>
  <si>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</si>
  <si>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</si>
  <si>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</si>
  <si>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</si>
  <si>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</si>
  <si>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</si>
  <si>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</si>
  <si>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</si>
  <si>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</si>
  <si>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</si>
  <si>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</si>
  <si>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</si>
  <si>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</si>
  <si>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</si>
  <si>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</si>
  <si>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</si>
  <si>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</si>
  <si>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</si>
  <si>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</si>
  <si>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</si>
  <si>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</si>
  <si>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</si>
  <si>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</si>
  <si>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</si>
  <si>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</si>
  <si>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</si>
  <si>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</si>
  <si>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</si>
  <si>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</si>
  <si>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</si>
  <si>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</si>
  <si>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</si>
  <si>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</si>
  <si>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</si>
  <si>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</si>
  <si>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</si>
  <si>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</si>
  <si>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</si>
  <si>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</si>
  <si>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</si>
  <si>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</si>
  <si>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</si>
  <si>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</si>
  <si>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</si>
  <si>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</si>
  <si>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</si>
  <si>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</si>
  <si>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</si>
  <si>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</si>
  <si>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</si>
  <si>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</si>
  <si>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</si>
  <si>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</si>
  <si>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</si>
  <si>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</si>
  <si>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</si>
  <si>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</si>
  <si>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</si>
  <si>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</si>
  <si>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</si>
  <si>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</si>
  <si>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</si>
  <si>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</si>
  <si>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</si>
  <si>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</si>
  <si>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</si>
  <si>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</si>
  <si>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</si>
  <si>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</si>
  <si>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</si>
  <si>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</si>
  <si>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</si>
  <si>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</si>
  <si>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</si>
  <si>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</si>
  <si>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</si>
  <si>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</si>
  <si>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</si>
  <si>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</si>
  <si>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</si>
  <si>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</si>
  <si>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</si>
  <si>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</si>
  <si>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</si>
  <si>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</si>
  <si>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</si>
  <si>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</si>
  <si>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</si>
  <si>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</si>
  <si>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</si>
  <si>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</si>
  <si>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</si>
  <si>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</si>
  <si>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</si>
  <si>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</si>
  <si>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</si>
  <si>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</si>
  <si>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</si>
  <si>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</si>
  <si>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</si>
  <si>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</si>
  <si>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</si>
  <si>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</si>
  <si>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</si>
  <si>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</si>
  <si>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</si>
  <si>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</si>
  <si>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</si>
  <si>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</si>
  <si>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</si>
  <si>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</si>
  <si>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</si>
  <si>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</si>
  <si>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</si>
  <si>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</si>
  <si>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</si>
  <si>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</si>
  <si>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</si>
  <si>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</si>
  <si>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</si>
  <si>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</si>
  <si>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</si>
  <si>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</si>
  <si>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</si>
  <si>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</si>
  <si>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</si>
  <si>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</si>
  <si>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</si>
  <si>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</si>
  <si>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</si>
  <si>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</si>
  <si>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</si>
  <si>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</si>
  <si>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</si>
  <si>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</si>
  <si>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</si>
  <si>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</si>
  <si>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</si>
  <si>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</si>
  <si>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</si>
  <si>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</si>
  <si>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</si>
  <si>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</si>
  <si>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</si>
  <si>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</si>
  <si>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</si>
  <si>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</si>
  <si>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</si>
  <si>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</si>
  <si>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</si>
  <si>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</si>
  <si>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</si>
  <si>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</si>
  <si>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</si>
  <si>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</si>
  <si>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</si>
  <si>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</si>
  <si>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</si>
  <si>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</si>
  <si>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</si>
  <si>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</si>
  <si>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</si>
  <si>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</si>
  <si>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</si>
  <si>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</si>
  <si>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</si>
  <si>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</si>
  <si>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</si>
  <si>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</si>
  <si>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</si>
  <si>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</si>
  <si>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</si>
  <si>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</si>
  <si>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</si>
  <si>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</si>
  <si>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</si>
  <si>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</si>
  <si>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</si>
  <si>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</si>
  <si>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</si>
  <si>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</si>
  <si>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</si>
  <si>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</si>
  <si>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</si>
  <si>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</si>
  <si>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</si>
  <si>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</si>
  <si>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</si>
  <si>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</si>
  <si>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</si>
  <si>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</si>
  <si>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</si>
  <si>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</si>
  <si>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</si>
  <si>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</si>
  <si>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</si>
  <si>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</si>
  <si>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</si>
  <si>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</si>
  <si>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</si>
  <si>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</si>
  <si>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</si>
  <si>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</si>
  <si>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</si>
  <si>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</si>
  <si>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</si>
  <si>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</si>
  <si>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</si>
  <si>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</si>
  <si>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</si>
  <si>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</si>
  <si>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</si>
  <si>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</si>
  <si>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</si>
  <si>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</si>
  <si>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</si>
  <si>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</si>
  <si>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</si>
  <si>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</si>
  <si>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</si>
  <si>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</si>
  <si>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</si>
  <si>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</si>
  <si>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</si>
  <si>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</si>
  <si>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</si>
  <si>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</si>
  <si>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</si>
  <si>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</si>
  <si>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</si>
  <si>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</si>
  <si>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</si>
  <si>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</si>
  <si>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</si>
  <si>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</si>
  <si>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</si>
  <si>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</si>
  <si>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</si>
  <si>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</si>
  <si>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</si>
  <si>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</si>
  <si>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</si>
  <si>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</si>
  <si>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</si>
  <si>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</si>
  <si>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</si>
  <si>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</si>
  <si>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</si>
  <si>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</si>
  <si>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</si>
  <si>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</si>
  <si>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</si>
  <si>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</si>
  <si>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</si>
  <si>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</si>
  <si>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</si>
  <si>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</si>
  <si>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</si>
  <si>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</si>
  <si>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</si>
  <si>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</si>
  <si>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</si>
  <si>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</si>
  <si>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</si>
  <si>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</si>
  <si>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</si>
  <si>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</si>
  <si>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</si>
  <si>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</si>
  <si>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</si>
  <si>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</si>
  <si>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</si>
  <si>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</si>
  <si>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</si>
  <si>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</si>
  <si>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</si>
  <si>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</si>
  <si>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</si>
  <si>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</si>
  <si>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</si>
  <si>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</si>
  <si>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</si>
  <si>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</si>
  <si>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</si>
  <si>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</si>
  <si>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</si>
  <si>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</si>
  <si>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</si>
  <si>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</si>
  <si>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</si>
  <si>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</si>
  <si>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</si>
  <si>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</si>
  <si>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</si>
  <si>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</si>
  <si>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</si>
  <si>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</si>
  <si>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</si>
  <si>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</si>
  <si>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</si>
  <si>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</si>
  <si>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</si>
  <si>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</si>
  <si>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</si>
  <si>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</si>
  <si>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</si>
  <si>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</si>
  <si>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</si>
  <si>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</si>
  <si>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</si>
  <si>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</si>
  <si>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</si>
  <si>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</si>
  <si>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</si>
  <si>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</si>
  <si>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</si>
  <si>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</si>
  <si>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</si>
  <si>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</si>
  <si>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</si>
  <si>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</si>
  <si>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</si>
  <si>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</si>
  <si>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</si>
  <si>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</si>
  <si>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</si>
  <si>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</si>
  <si>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</si>
  <si>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</si>
  <si>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</si>
  <si>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</si>
  <si>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</si>
  <si>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</si>
  <si>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</si>
  <si>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</si>
  <si>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</si>
  <si>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</si>
  <si>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</si>
  <si>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</si>
  <si>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</si>
  <si>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</si>
  <si>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</si>
  <si>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</si>
  <si>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</si>
  <si>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</si>
  <si>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</si>
  <si>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</si>
  <si>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</si>
  <si>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</si>
  <si>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</si>
  <si>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</si>
  <si>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</si>
  <si>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</si>
  <si>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</si>
  <si>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</si>
  <si>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</si>
  <si>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</si>
  <si>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</si>
  <si>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</si>
  <si>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</si>
  <si>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</si>
  <si>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</si>
  <si>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</si>
  <si>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</si>
  <si>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</si>
  <si>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</si>
  <si>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</si>
  <si>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</si>
  <si>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</si>
  <si>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</si>
  <si>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</si>
  <si>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</si>
  <si>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</si>
  <si>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</si>
  <si>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</si>
  <si>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</si>
  <si>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</si>
  <si>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</si>
  <si>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</si>
  <si>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</si>
  <si>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</si>
  <si>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</si>
  <si>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</si>
  <si>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</si>
  <si>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</si>
  <si>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</si>
  <si>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</si>
  <si>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</si>
  <si>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</si>
  <si>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</si>
  <si>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</si>
  <si>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</si>
  <si>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</si>
  <si>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</si>
  <si>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</si>
  <si>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</si>
  <si>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</si>
  <si>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</si>
  <si>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</si>
  <si>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</si>
  <si>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</si>
  <si>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</si>
  <si>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</si>
  <si>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</si>
  <si>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</si>
  <si>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</si>
  <si>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</si>
  <si>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</si>
  <si>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</si>
  <si>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</si>
  <si>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</si>
  <si>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</si>
  <si>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</si>
  <si>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</si>
  <si>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</si>
  <si>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</si>
  <si>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</si>
  <si>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</si>
  <si>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</si>
  <si>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</si>
  <si>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</si>
  <si>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</si>
  <si>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</si>
  <si>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</si>
  <si>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</si>
  <si>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</si>
  <si>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</si>
  <si>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</si>
  <si>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</si>
  <si>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</si>
  <si>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</si>
  <si>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</si>
  <si>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</si>
  <si>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</si>
  <si>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</si>
  <si>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</si>
  <si>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</si>
  <si>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</si>
  <si>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</si>
  <si>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</si>
  <si>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</si>
  <si>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</si>
  <si>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</si>
  <si>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</si>
  <si>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</si>
  <si>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</si>
  <si>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</si>
  <si>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</si>
  <si>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</si>
  <si>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</si>
  <si>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</si>
  <si>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</si>
  <si>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</si>
  <si>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</si>
  <si>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</si>
  <si>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</si>
  <si>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</si>
  <si>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</si>
  <si>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</si>
  <si>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</si>
  <si>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</si>
  <si>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</si>
  <si>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</si>
  <si>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</si>
  <si>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</si>
  <si>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</si>
  <si>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</si>
  <si>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</si>
  <si>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</si>
  <si>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</si>
  <si>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</si>
  <si>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</si>
  <si>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</si>
  <si>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</si>
  <si>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</si>
  <si>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</si>
  <si>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</si>
  <si>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</si>
  <si>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</si>
  <si>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</si>
  <si>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</si>
  <si>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</si>
  <si>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</si>
  <si>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</si>
  <si>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</si>
  <si>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</si>
  <si>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</si>
  <si>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</si>
  <si>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</si>
  <si>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</si>
  <si>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</si>
  <si>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</si>
  <si>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</si>
  <si>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</si>
  <si>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</si>
  <si>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</si>
  <si>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</si>
  <si>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</si>
  <si>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</si>
  <si>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</si>
  <si>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</si>
  <si>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</si>
  <si>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</si>
  <si>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</si>
  <si>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</si>
  <si>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</si>
  <si>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</si>
  <si>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</si>
  <si>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</si>
  <si>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</si>
  <si>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</si>
  <si>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</si>
  <si>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</si>
  <si>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</si>
  <si>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</si>
  <si>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</si>
  <si>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</si>
  <si>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</si>
  <si>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</si>
  <si>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</si>
  <si>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</si>
  <si>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</si>
  <si>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</si>
  <si>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</si>
  <si>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</si>
  <si>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</si>
  <si>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</si>
  <si>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</si>
  <si>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</si>
  <si>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</si>
  <si>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</si>
  <si>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</si>
  <si>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</si>
  <si>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</si>
  <si>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</si>
  <si>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</si>
  <si>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</si>
  <si>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</si>
  <si>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</si>
  <si>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</si>
  <si>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</si>
  <si>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</si>
  <si>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</si>
  <si>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</si>
  <si>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</si>
  <si>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</si>
  <si>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</si>
  <si>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</si>
  <si>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</si>
  <si>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</si>
  <si>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</si>
  <si>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</si>
  <si>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</si>
  <si>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</si>
  <si>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</si>
  <si>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</si>
  <si>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</si>
  <si>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</si>
  <si>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</si>
  <si>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</si>
  <si>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</si>
  <si>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</si>
  <si>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</si>
  <si>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</si>
  <si>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</si>
  <si>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</si>
  <si>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</si>
  <si>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</si>
  <si>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</si>
  <si>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</si>
  <si>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</si>
  <si>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</si>
  <si>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</si>
  <si>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</si>
  <si>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</si>
  <si>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</si>
  <si>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</si>
  <si>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</si>
  <si>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</si>
  <si>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</si>
  <si>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</si>
  <si>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</si>
  <si>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</si>
  <si>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</si>
  <si>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</si>
  <si>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</si>
  <si>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</si>
  <si>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</si>
  <si>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</si>
  <si>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</si>
  <si>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</si>
  <si>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</si>
  <si>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</si>
  <si>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</si>
  <si>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</si>
  <si>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</si>
  <si>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</si>
  <si>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</si>
  <si>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</si>
  <si>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</si>
  <si>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</si>
  <si>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</si>
  <si>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</si>
  <si>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</si>
  <si>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</si>
  <si>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</si>
  <si>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</si>
  <si>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</si>
  <si>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</si>
  <si>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</si>
  <si>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</si>
  <si>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</si>
  <si>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</si>
  <si>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</si>
  <si>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</si>
  <si>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</si>
  <si>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</si>
  <si>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</si>
  <si>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</si>
  <si>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</si>
  <si>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</si>
  <si>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</si>
  <si>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</si>
  <si>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</si>
  <si>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</si>
  <si>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</si>
  <si>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</si>
  <si>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</si>
  <si>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</si>
  <si>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</si>
  <si>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</si>
  <si>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</si>
  <si>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</si>
  <si>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</si>
  <si>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</si>
  <si>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</si>
  <si>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</si>
  <si>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</si>
  <si>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</si>
  <si>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</si>
  <si>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</si>
  <si>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</si>
  <si>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</si>
  <si>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</si>
  <si>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</si>
  <si>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</si>
  <si>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</si>
  <si>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</si>
  <si>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</si>
  <si>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</si>
  <si>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</si>
  <si>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</si>
  <si>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</si>
  <si>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</si>
  <si>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</si>
  <si>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</si>
  <si>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</si>
  <si>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</si>
  <si>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</si>
  <si>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</si>
  <si>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</si>
  <si>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</si>
  <si>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</si>
  <si>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</si>
  <si>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</si>
  <si>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</si>
  <si>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</si>
  <si>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</si>
  <si>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</si>
  <si>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</si>
  <si>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</si>
  <si>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</si>
  <si>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</si>
  <si>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</si>
  <si>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</si>
  <si>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</si>
  <si>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</si>
  <si>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</si>
  <si>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</si>
  <si>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</si>
  <si>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</si>
  <si>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</si>
  <si>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</si>
  <si>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</si>
  <si>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</si>
  <si>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</si>
  <si>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</si>
  <si>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</si>
  <si>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</si>
  <si>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</si>
  <si>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</si>
  <si>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</si>
  <si>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</si>
  <si>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</si>
  <si>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</si>
  <si>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</si>
  <si>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</si>
  <si>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</si>
  <si>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</si>
  <si>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</si>
  <si>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</si>
  <si>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</si>
  <si>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</si>
  <si>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</si>
  <si>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</si>
  <si>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</si>
  <si>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</si>
  <si>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</si>
  <si>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</si>
  <si>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</si>
  <si>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</si>
  <si>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</si>
  <si>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</si>
  <si>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</si>
  <si>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</si>
  <si>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</si>
  <si>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</si>
  <si>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</si>
  <si>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</si>
  <si>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</si>
  <si>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</si>
  <si>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</si>
  <si>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</si>
  <si>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</si>
  <si>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</si>
  <si>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</si>
  <si>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</si>
  <si>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</si>
  <si>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</si>
  <si>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</si>
  <si>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</si>
  <si>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</si>
  <si>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</si>
  <si>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</si>
  <si>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</si>
  <si>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</si>
  <si>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</si>
  <si>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</si>
  <si>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</si>
  <si>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</si>
  <si>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</si>
  <si>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</si>
  <si>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</si>
  <si>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</si>
  <si>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</si>
  <si>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</si>
  <si>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</si>
  <si>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</si>
  <si>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</si>
  <si>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</si>
  <si>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</si>
  <si>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</si>
  <si>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</si>
  <si>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</si>
  <si>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</si>
  <si>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</si>
  <si>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</si>
  <si>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</si>
  <si>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</si>
  <si>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</si>
  <si>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</si>
  <si>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</si>
  <si>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</si>
  <si>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</si>
  <si>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</si>
  <si>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</si>
  <si>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</si>
  <si>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</si>
  <si>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</si>
  <si>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</si>
  <si>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</si>
  <si>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</si>
  <si>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</si>
  <si>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</si>
  <si>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</si>
  <si>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</si>
  <si>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</si>
  <si>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</si>
  <si>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</si>
  <si>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</si>
  <si>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</si>
  <si>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</si>
  <si>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</si>
  <si>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</si>
  <si>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</si>
  <si>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</si>
  <si>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</si>
  <si>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</si>
  <si>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</si>
  <si>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</si>
  <si>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</si>
  <si>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</si>
  <si>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</si>
  <si>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</si>
  <si>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</si>
  <si>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</si>
  <si>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</si>
  <si>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</si>
  <si>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</si>
  <si>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</si>
  <si>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</si>
  <si>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</si>
  <si>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</si>
  <si>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</si>
  <si>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</si>
  <si>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</si>
  <si>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</si>
  <si>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</si>
  <si>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</si>
  <si>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</si>
  <si>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</si>
  <si>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</si>
  <si>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</si>
  <si>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</si>
  <si>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</si>
  <si>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</si>
  <si>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</si>
  <si>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</si>
  <si>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</si>
  <si>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</si>
  <si>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</si>
  <si>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</si>
  <si>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</si>
  <si>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</si>
  <si>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</si>
  <si>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</si>
  <si>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</si>
  <si>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</si>
  <si>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</si>
  <si>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</si>
  <si>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</si>
  <si>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</si>
  <si>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</si>
  <si>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</si>
  <si>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</si>
  <si>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</si>
  <si>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</si>
  <si>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</si>
  <si>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</si>
  <si>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</si>
  <si>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</si>
  <si>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</si>
  <si>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</si>
  <si>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</si>
  <si>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</si>
  <si>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</si>
  <si>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</si>
  <si>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</si>
  <si>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</si>
  <si>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</si>
  <si>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</si>
  <si>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</si>
  <si>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</si>
  <si>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</si>
  <si>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</si>
  <si>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</si>
  <si>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</si>
  <si>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</si>
  <si>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</si>
  <si>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</si>
  <si>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</si>
  <si>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</si>
  <si>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</si>
  <si>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</si>
  <si>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</si>
  <si>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</si>
  <si>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</si>
  <si>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</si>
  <si>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</si>
  <si>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</si>
  <si>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</si>
  <si>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</si>
  <si>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</si>
  <si>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</si>
  <si>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</si>
  <si>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</si>
  <si>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</si>
  <si>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</si>
  <si>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</si>
  <si>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</si>
  <si>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</si>
  <si>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</si>
  <si>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</si>
  <si>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</si>
  <si>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</si>
  <si>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</si>
  <si>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</si>
  <si>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</si>
  <si>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</si>
  <si>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</si>
  <si>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</si>
  <si>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</si>
  <si>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</si>
  <si>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</si>
  <si>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</si>
  <si>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</si>
  <si>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</si>
  <si>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</si>
  <si>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</si>
  <si>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</si>
  <si>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</si>
  <si>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</si>
  <si>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</si>
  <si>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</si>
  <si>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</si>
  <si>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</si>
  <si>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</si>
  <si>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</si>
  <si>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</si>
  <si>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</si>
  <si>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</si>
  <si>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</si>
  <si>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</si>
  <si>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</si>
  <si>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</si>
  <si>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</si>
  <si>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</si>
  <si>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</si>
  <si>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</si>
  <si>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</si>
  <si>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</si>
  <si>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</si>
  <si>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</si>
  <si>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</si>
  <si>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</si>
  <si>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</si>
  <si>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</si>
  <si>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</si>
  <si>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</si>
  <si>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</si>
  <si>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</si>
  <si>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</si>
  <si>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</si>
  <si>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</si>
  <si>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</si>
  <si>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</si>
  <si>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</si>
  <si>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</si>
  <si>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</si>
  <si>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</si>
  <si>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</si>
  <si>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</si>
  <si>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</si>
  <si>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</si>
  <si>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</si>
  <si>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</si>
  <si>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</si>
  <si>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</si>
  <si>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</si>
  <si>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</si>
  <si>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</si>
  <si>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</si>
  <si>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</si>
  <si>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</si>
  <si>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</si>
  <si>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</si>
  <si>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</si>
  <si>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</si>
  <si>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</si>
  <si>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</si>
  <si>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</si>
  <si>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</si>
  <si>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</si>
  <si>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</si>
  <si>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</si>
  <si>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</si>
  <si>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</si>
  <si>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</si>
  <si>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</si>
  <si>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</si>
  <si>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</si>
  <si>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</si>
  <si>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</si>
  <si>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</si>
  <si>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</si>
  <si>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</si>
  <si>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</si>
  <si>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</si>
  <si>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</si>
  <si>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</si>
  <si>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</si>
  <si>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</si>
  <si>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</si>
  <si>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</si>
  <si>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</si>
  <si>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</si>
  <si>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</si>
  <si>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</si>
  <si>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</si>
  <si>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</si>
  <si>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</si>
  <si>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</si>
  <si>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</si>
  <si>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</si>
  <si>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</si>
  <si>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</si>
  <si>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</si>
  <si>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</si>
  <si>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</si>
  <si>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</si>
  <si>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</si>
  <si>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</si>
  <si>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</si>
  <si>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</si>
  <si>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</si>
  <si>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</si>
  <si>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</si>
  <si>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</si>
  <si>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</si>
  <si>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</si>
  <si>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</si>
  <si>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</si>
  <si>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</si>
  <si>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</si>
  <si>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</si>
  <si>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</si>
  <si>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</si>
  <si>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</si>
  <si>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</si>
  <si>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</si>
  <si>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</si>
  <si>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</si>
  <si>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</si>
  <si>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</si>
  <si>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</si>
  <si>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</si>
  <si>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</si>
  <si>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</si>
  <si>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</si>
  <si>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</si>
  <si>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</si>
  <si>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</si>
  <si>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</si>
  <si>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</si>
  <si>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</si>
  <si>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</si>
  <si>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</si>
  <si>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</si>
  <si>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</si>
  <si>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</si>
  <si>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</si>
  <si>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</si>
  <si>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</si>
  <si>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</si>
  <si>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</si>
  <si>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</si>
  <si>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</si>
  <si>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</si>
  <si>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</si>
  <si>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</si>
  <si>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</si>
  <si>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</si>
  <si>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</si>
  <si>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</si>
  <si>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</si>
  <si>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</si>
  <si>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</si>
  <si>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</si>
  <si>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</si>
  <si>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</si>
  <si>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</si>
  <si>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</si>
  <si>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</si>
  <si>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</si>
  <si>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</si>
  <si>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</si>
  <si>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</si>
  <si>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</si>
  <si>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</si>
  <si>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</si>
  <si>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</si>
  <si>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</si>
  <si>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</si>
  <si>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</si>
  <si>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</si>
  <si>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</si>
  <si>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</si>
  <si>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</si>
  <si>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</si>
  <si>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</si>
  <si>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</si>
  <si>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</si>
  <si>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</si>
  <si>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</si>
  <si>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</si>
  <si>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</si>
  <si>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</si>
  <si>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</si>
  <si>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</si>
  <si>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</si>
  <si>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</si>
  <si>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</si>
  <si>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</si>
  <si>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</si>
  <si>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</si>
  <si>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</si>
  <si>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</si>
  <si>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</si>
  <si>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</si>
  <si>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</si>
  <si>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</si>
  <si>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</si>
  <si>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</si>
  <si>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</si>
  <si>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</si>
  <si>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</si>
  <si>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</si>
  <si>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</si>
  <si>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</si>
  <si>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</si>
  <si>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</si>
  <si>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</si>
  <si>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</si>
  <si>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</si>
  <si>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</si>
  <si>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</si>
  <si>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</si>
  <si>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</si>
  <si>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</si>
  <si>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</si>
  <si>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</si>
  <si>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</si>
  <si>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</si>
  <si>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</si>
  <si>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</si>
  <si>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</si>
  <si>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</si>
  <si>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</si>
  <si>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</si>
  <si>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</si>
  <si>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</si>
  <si>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</si>
  <si>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</si>
  <si>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</si>
  <si>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</si>
  <si>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</si>
  <si>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</si>
  <si>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</si>
  <si>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</si>
  <si>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</si>
  <si>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</si>
  <si>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</si>
  <si>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</si>
  <si>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</si>
  <si>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</si>
  <si>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</si>
  <si>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</si>
  <si>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</si>
  <si>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</si>
  <si>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</si>
  <si>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</si>
  <si>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</si>
  <si>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</si>
  <si>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</si>
  <si>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</si>
  <si>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</si>
  <si>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</si>
  <si>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</si>
  <si>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</si>
  <si>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</si>
  <si>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</si>
  <si>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</si>
  <si>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</si>
  <si>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</si>
  <si>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</si>
  <si>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</si>
  <si>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</si>
  <si>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</si>
  <si>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</si>
  <si>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</si>
  <si>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</si>
  <si>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</si>
  <si>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</si>
  <si>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</si>
  <si>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</si>
  <si>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</si>
  <si>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</si>
  <si>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</si>
  <si>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</si>
  <si>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</si>
  <si>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</si>
  <si>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</si>
  <si>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</si>
  <si>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</si>
  <si>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</si>
  <si>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</si>
  <si>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</si>
  <si>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</si>
  <si>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</si>
  <si>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</si>
  <si>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</si>
  <si>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</si>
  <si>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</si>
  <si>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</si>
  <si>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</si>
  <si>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</si>
  <si>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</si>
  <si>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</si>
  <si>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</si>
  <si>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</si>
  <si>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</si>
  <si>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</si>
  <si>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</si>
  <si>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</si>
  <si>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</si>
  <si>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</si>
  <si>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</si>
  <si>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</si>
  <si>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</si>
  <si>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</si>
  <si>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</si>
  <si>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</si>
  <si>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</si>
  <si>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</si>
  <si>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</si>
  <si>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</si>
  <si>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</si>
  <si>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</si>
  <si>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</si>
  <si>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</si>
  <si>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</si>
  <si>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</si>
  <si>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</si>
  <si>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</si>
  <si>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</si>
  <si>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</si>
  <si>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</si>
  <si>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</si>
  <si>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</si>
  <si>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</si>
  <si>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</si>
  <si>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</si>
  <si>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</si>
  <si>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</si>
  <si>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</si>
  <si>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</si>
  <si>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</si>
  <si>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</si>
  <si>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</si>
  <si>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</si>
  <si>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</si>
  <si>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</si>
  <si>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</si>
  <si>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</si>
  <si>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</si>
  <si>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</si>
  <si>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</si>
  <si>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</si>
  <si>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</si>
  <si>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</si>
  <si>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</si>
  <si>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</si>
  <si>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</si>
  <si>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</si>
  <si>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</si>
  <si>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</si>
  <si>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</si>
  <si>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</si>
  <si>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</si>
  <si>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</si>
  <si>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</si>
  <si>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</si>
  <si>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</si>
  <si>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</si>
  <si>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</si>
  <si>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</si>
  <si>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</si>
  <si>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</si>
  <si>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</si>
  <si>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</si>
  <si>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</si>
  <si>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</si>
  <si>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</si>
  <si>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</si>
  <si>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</si>
  <si>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</si>
  <si>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</si>
  <si>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</si>
  <si>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</si>
  <si>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</si>
  <si>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</si>
  <si>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</si>
  <si>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</si>
  <si>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</si>
  <si>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</si>
  <si>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</si>
  <si>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</si>
  <si>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</si>
  <si>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</si>
  <si>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</si>
  <si>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</si>
  <si>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</si>
  <si>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</si>
  <si>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</si>
  <si>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</si>
  <si>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</si>
  <si>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</si>
  <si>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</si>
  <si>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</si>
  <si>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</si>
  <si>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</si>
  <si>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</si>
  <si>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</si>
  <si>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</si>
  <si>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</si>
  <si>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</si>
  <si>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</si>
  <si>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</si>
  <si>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</si>
  <si>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</si>
  <si>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</si>
  <si>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</si>
  <si>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</si>
  <si>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</si>
  <si>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</si>
  <si>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</si>
  <si>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</si>
  <si>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</si>
  <si>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</si>
  <si>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</si>
  <si>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</si>
  <si>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</si>
  <si>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</si>
  <si>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</si>
  <si>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</si>
  <si>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</si>
  <si>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</si>
  <si>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</si>
  <si>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</si>
  <si>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</si>
  <si>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</si>
  <si>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</si>
  <si>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</si>
  <si>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</si>
  <si>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</si>
  <si>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</si>
  <si>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</si>
  <si>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</si>
  <si>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</si>
  <si>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</si>
  <si>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</si>
  <si>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</si>
  <si>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</si>
  <si>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</si>
  <si>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</si>
  <si>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</si>
  <si>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</si>
  <si>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</si>
  <si>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</si>
  <si>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</si>
  <si>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</si>
  <si>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</si>
  <si>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</si>
  <si>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</si>
  <si>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</si>
  <si>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</si>
  <si>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</si>
  <si>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</si>
  <si>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</si>
  <si>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</si>
  <si>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</si>
  <si>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</si>
  <si>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</si>
  <si>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</si>
  <si>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</si>
  <si>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</si>
  <si>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</si>
  <si>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</si>
  <si>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</si>
  <si>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</si>
  <si>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</si>
  <si>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</si>
  <si>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</si>
  <si>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</si>
  <si>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</si>
  <si>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</si>
  <si>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</si>
  <si>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</si>
  <si>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</si>
  <si>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</si>
  <si>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</si>
  <si>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</si>
  <si>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</si>
  <si>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</si>
  <si>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</si>
  <si>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</si>
  <si>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</si>
  <si>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</si>
  <si>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</si>
  <si>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</si>
  <si>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</si>
  <si>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</si>
  <si>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</si>
  <si>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</si>
  <si>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</si>
  <si>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</si>
  <si>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</si>
  <si>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</si>
  <si>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</si>
  <si>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</si>
  <si>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</si>
  <si>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</si>
  <si>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</si>
  <si>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</si>
  <si>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</si>
  <si>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</si>
  <si>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</si>
  <si>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</si>
  <si>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</si>
  <si>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</si>
  <si>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</si>
  <si>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</si>
  <si>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</si>
  <si>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</si>
  <si>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</si>
  <si>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</si>
  <si>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</si>
  <si>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</si>
  <si>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</si>
  <si>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</si>
  <si>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</si>
  <si>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</si>
  <si>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</si>
  <si>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</si>
  <si>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</si>
  <si>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</si>
  <si>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</si>
  <si>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</si>
  <si>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</si>
  <si>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</si>
  <si>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</si>
  <si>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</si>
  <si>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</si>
  <si>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</si>
  <si>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</si>
  <si>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</si>
  <si>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</si>
  <si>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</si>
  <si>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</si>
  <si>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</si>
  <si>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</si>
  <si>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</si>
  <si>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</si>
  <si>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</si>
  <si>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</si>
  <si>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</si>
  <si>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</si>
  <si>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</si>
  <si>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</si>
  <si>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</si>
  <si>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</si>
  <si>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</si>
  <si>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</si>
  <si>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</si>
  <si>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</si>
  <si>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</si>
  <si>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</si>
  <si>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</si>
  <si>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</si>
  <si>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</si>
  <si>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</si>
  <si>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</si>
  <si>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</si>
  <si>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</si>
  <si>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</si>
  <si>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</si>
  <si>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</si>
  <si>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</si>
  <si>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</si>
  <si>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</si>
  <si>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</si>
  <si>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</si>
  <si>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</si>
  <si>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</si>
  <si>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</si>
  <si>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</si>
  <si>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</si>
  <si>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</si>
  <si>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</si>
  <si>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</si>
  <si>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</si>
  <si>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</si>
  <si>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</si>
  <si>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</si>
  <si>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</si>
  <si>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</si>
  <si>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</si>
  <si>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</si>
  <si>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</si>
  <si>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</si>
  <si>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</si>
  <si>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</si>
  <si>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</si>
  <si>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</si>
  <si>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</si>
  <si>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</si>
  <si>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</si>
  <si>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</si>
  <si>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</si>
  <si>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</si>
  <si>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</si>
  <si>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</si>
  <si>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</si>
  <si>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</si>
  <si>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</si>
  <si>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</si>
  <si>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</si>
  <si>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</si>
  <si>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</si>
  <si>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</si>
  <si>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</si>
  <si>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</si>
  <si>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</si>
  <si>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</si>
  <si>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</si>
  <si>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</si>
  <si>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</si>
  <si>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</si>
  <si>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</si>
  <si>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</si>
  <si>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</si>
  <si>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</si>
  <si>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</si>
  <si>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</si>
  <si>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</si>
  <si>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</si>
  <si>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</si>
  <si>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</si>
  <si>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</si>
  <si>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</si>
  <si>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</si>
  <si>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</si>
  <si>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</si>
  <si>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</si>
  <si>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</si>
  <si>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</si>
  <si>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</si>
  <si>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</si>
  <si>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</si>
  <si>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</si>
  <si>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</si>
  <si>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</si>
  <si>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</si>
  <si>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</si>
  <si>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</si>
  <si>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</si>
  <si>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</si>
  <si>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</si>
  <si>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</si>
  <si>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</si>
  <si>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</si>
  <si>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</si>
  <si>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</si>
  <si>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</si>
  <si>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</si>
  <si>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</si>
  <si>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</si>
  <si>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</si>
  <si>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</si>
  <si>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</si>
  <si>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</si>
  <si>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</si>
  <si>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</si>
  <si>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</si>
  <si>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</si>
  <si>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</si>
  <si>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</si>
  <si>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</si>
  <si>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</si>
  <si>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</si>
  <si>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</si>
  <si>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</si>
  <si>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</si>
  <si>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</si>
  <si>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</si>
  <si>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</si>
  <si>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</si>
  <si>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</si>
  <si>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</si>
  <si>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</si>
  <si>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</si>
  <si>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</si>
  <si>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</si>
  <si>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</si>
  <si>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</si>
  <si>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</si>
  <si>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</si>
  <si>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</si>
  <si>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</si>
  <si>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</si>
  <si>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</si>
  <si>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</si>
  <si>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</si>
  <si>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</si>
  <si>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</si>
  <si>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</si>
  <si>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</si>
  <si>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</si>
  <si>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</si>
  <si>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</si>
  <si>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</si>
  <si>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</si>
  <si>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</si>
  <si>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</si>
  <si>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</si>
  <si>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</si>
  <si>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</si>
  <si>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</si>
  <si>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</si>
  <si>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</si>
  <si>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</si>
  <si>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</si>
  <si>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</si>
  <si>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</si>
  <si>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</si>
  <si>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</si>
  <si>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</si>
  <si>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</si>
  <si>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</si>
  <si>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</si>
  <si>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</si>
  <si>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</si>
  <si>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</si>
  <si>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</si>
  <si>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</si>
  <si>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</si>
  <si>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</si>
  <si>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</si>
  <si>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</si>
  <si>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</si>
  <si>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</si>
  <si>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</si>
  <si>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</si>
  <si>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</si>
  <si>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</si>
  <si>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</si>
  <si>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</si>
  <si>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</si>
  <si>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</si>
  <si>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</si>
  <si>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</si>
  <si>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</si>
  <si>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</si>
  <si>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</si>
  <si>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</si>
  <si>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</si>
  <si>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</si>
  <si>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</si>
  <si>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</si>
  <si>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</si>
  <si>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</si>
  <si>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</si>
  <si>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</si>
  <si>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</si>
  <si>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</si>
  <si>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</si>
  <si>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</si>
  <si>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</si>
  <si>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</si>
  <si>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</si>
  <si>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</si>
  <si>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</si>
  <si>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</si>
  <si>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</si>
  <si>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</si>
  <si>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</si>
  <si>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</si>
  <si>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</si>
  <si>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</si>
  <si>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</si>
  <si>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</si>
  <si>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</si>
  <si>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</si>
  <si>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</si>
  <si>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</si>
  <si>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</si>
  <si>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</si>
  <si>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</si>
  <si>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</si>
  <si>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</si>
  <si>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</si>
  <si>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</si>
  <si>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</si>
  <si>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</si>
  <si>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</si>
  <si>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</si>
  <si>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</si>
  <si>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</si>
  <si>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</si>
  <si>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</si>
  <si>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</si>
  <si>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</si>
  <si>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</si>
  <si>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</si>
  <si>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</si>
  <si>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</si>
  <si>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</si>
  <si>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</si>
  <si>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</si>
  <si>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</si>
  <si>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</si>
  <si>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</si>
  <si>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</si>
  <si>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</si>
  <si>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</si>
  <si>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</si>
  <si>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</si>
  <si>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</si>
  <si>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</si>
  <si>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</si>
  <si>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</si>
  <si>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</si>
  <si>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</si>
  <si>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</si>
  <si>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</si>
  <si>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</si>
  <si>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</si>
  <si>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</si>
  <si>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</si>
  <si>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</si>
  <si>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</si>
  <si>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</si>
  <si>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</si>
  <si>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</si>
  <si>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</si>
  <si>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</si>
  <si>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</si>
  <si>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</si>
  <si>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</si>
  <si>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</si>
  <si>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</si>
  <si>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</si>
  <si>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</si>
  <si>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</si>
  <si>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</si>
  <si>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</si>
  <si>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</si>
  <si>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</si>
  <si>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</si>
  <si>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</si>
  <si>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</si>
  <si>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</si>
  <si>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</si>
  <si>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</si>
  <si>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</si>
  <si>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</si>
  <si>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</si>
  <si>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</si>
  <si>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</si>
  <si>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</si>
  <si>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</si>
  <si>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</si>
  <si>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</si>
  <si>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</si>
  <si>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</si>
  <si>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</si>
  <si>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</si>
  <si>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</si>
  <si>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</si>
  <si>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</si>
  <si>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</si>
  <si>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</si>
  <si>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</si>
  <si>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</si>
  <si>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</si>
  <si>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</si>
  <si>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</si>
  <si>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</si>
  <si>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</si>
  <si>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</si>
  <si>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</si>
  <si>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</si>
  <si>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</si>
  <si>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</si>
  <si>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</si>
  <si>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</si>
  <si>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</si>
  <si>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</si>
  <si>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</si>
  <si>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</si>
  <si>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</si>
  <si>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</si>
  <si>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</si>
  <si>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</si>
  <si>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</si>
  <si>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</si>
  <si>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</si>
  <si>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</si>
  <si>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</si>
  <si>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</si>
  <si>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</si>
  <si>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</si>
  <si>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</si>
  <si>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</si>
  <si>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</si>
  <si>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</si>
  <si>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</si>
  <si>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</si>
  <si>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</si>
  <si>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</si>
  <si>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</si>
  <si>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</si>
  <si>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</si>
  <si>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</si>
  <si>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</si>
  <si>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</si>
  <si>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</si>
  <si>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</si>
  <si>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</si>
  <si>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</si>
  <si>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</si>
  <si>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</si>
  <si>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</si>
  <si>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</si>
  <si>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</si>
  <si>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</si>
  <si>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</si>
  <si>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</si>
  <si>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</si>
  <si>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</si>
  <si>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</si>
  <si>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</si>
  <si>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</si>
  <si>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</si>
  <si>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</si>
  <si>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</si>
  <si>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</si>
  <si>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</si>
  <si>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</si>
  <si>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</si>
  <si>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</si>
  <si>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</si>
  <si>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</si>
  <si>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</si>
  <si>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</si>
  <si>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</si>
  <si>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</si>
  <si>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</si>
  <si>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</si>
  <si>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</si>
  <si>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</si>
  <si>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</si>
  <si>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</si>
  <si>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</si>
  <si>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</si>
  <si>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</si>
  <si>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</si>
  <si>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</si>
  <si>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</si>
  <si>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</si>
  <si>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</si>
  <si>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</si>
  <si>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</si>
  <si>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</si>
  <si>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</si>
  <si>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</si>
  <si>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</si>
  <si>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</si>
  <si>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</si>
  <si>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</si>
  <si>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</si>
  <si>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</si>
  <si>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</si>
  <si>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</si>
  <si>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</si>
  <si>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</si>
  <si>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</si>
  <si>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</si>
  <si>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</si>
  <si>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</si>
  <si>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</si>
  <si>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</si>
  <si>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</si>
  <si>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</si>
  <si>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</si>
  <si>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</si>
  <si>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</si>
  <si>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</si>
  <si>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</si>
  <si>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</si>
  <si>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</si>
  <si>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</si>
  <si>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</si>
  <si>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</si>
  <si>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</si>
  <si>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</si>
  <si>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</si>
  <si>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</si>
  <si>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</si>
  <si>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</si>
  <si>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</si>
  <si>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</si>
  <si>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</si>
  <si>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</si>
  <si>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</si>
  <si>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</si>
  <si>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</si>
  <si>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</si>
  <si>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</si>
  <si>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</si>
  <si>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</si>
  <si>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</si>
  <si>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</si>
  <si>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</si>
  <si>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</si>
  <si>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</si>
  <si>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</si>
  <si>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</si>
  <si>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</si>
  <si>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</si>
  <si>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</si>
  <si>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</si>
  <si>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</si>
  <si>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</si>
  <si>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</si>
  <si>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</si>
  <si>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</si>
  <si>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</si>
  <si>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</si>
  <si>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</si>
  <si>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</si>
  <si>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</si>
  <si>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</si>
  <si>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</si>
  <si>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</si>
  <si>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</si>
  <si>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</si>
  <si>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</si>
  <si>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</si>
  <si>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</si>
  <si>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</si>
  <si>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</si>
  <si>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</si>
  <si>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</si>
  <si>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</si>
  <si>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</si>
  <si>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</si>
  <si>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</si>
  <si>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</si>
  <si>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</si>
  <si>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</si>
  <si>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</si>
  <si>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</si>
  <si>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</si>
  <si>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</si>
  <si>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</si>
  <si>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</si>
  <si>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</si>
  <si>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</si>
  <si>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</si>
  <si>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</si>
  <si>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</si>
  <si>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</si>
  <si>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</si>
  <si>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</si>
  <si>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</si>
  <si>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</si>
  <si>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</si>
  <si>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</si>
  <si>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</si>
  <si>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</si>
  <si>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</si>
  <si>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</si>
  <si>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</si>
  <si>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</si>
  <si>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</si>
  <si>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</si>
  <si>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</si>
  <si>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</si>
  <si>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</si>
  <si>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</si>
  <si>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</si>
  <si>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</si>
  <si>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</si>
  <si>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</si>
  <si>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</si>
  <si>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</si>
  <si>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</si>
  <si>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</si>
  <si>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</si>
  <si>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</si>
  <si>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</si>
  <si>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</si>
  <si>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</si>
  <si>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</si>
  <si>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</si>
  <si>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</si>
  <si>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</si>
  <si>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</si>
  <si>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</si>
  <si>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</si>
  <si>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</si>
  <si>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</si>
  <si>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</si>
  <si>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</si>
  <si>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</si>
  <si>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</si>
  <si>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</si>
  <si>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</si>
  <si>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</si>
  <si>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</si>
  <si>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</si>
  <si>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</si>
  <si>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</si>
  <si>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</si>
  <si>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</si>
  <si>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</si>
  <si>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</si>
  <si>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</si>
  <si>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</si>
  <si>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</si>
  <si>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</si>
  <si>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</si>
  <si>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</si>
  <si>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</si>
  <si>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</si>
  <si>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</si>
  <si>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</si>
  <si>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</si>
  <si>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</si>
  <si>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</si>
  <si>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</si>
  <si>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</si>
  <si>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</si>
  <si>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</si>
  <si>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</si>
  <si>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</si>
  <si>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</si>
  <si>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</si>
  <si>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</si>
  <si>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</si>
  <si>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</si>
  <si>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</si>
  <si>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</si>
  <si>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</si>
  <si>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</si>
  <si>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</si>
  <si>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</si>
  <si>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</si>
  <si>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</si>
  <si>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</si>
  <si>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</si>
  <si>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</si>
  <si>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</si>
  <si>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</si>
  <si>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</si>
  <si>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</si>
  <si>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</si>
  <si>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</si>
  <si>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</si>
  <si>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</si>
  <si>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</si>
  <si>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</si>
  <si>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</si>
  <si>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</si>
  <si>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</si>
  <si>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</si>
  <si>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</si>
  <si>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</si>
  <si>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</si>
  <si>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</si>
  <si>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</si>
  <si>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</si>
  <si>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</si>
  <si>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</si>
  <si>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</si>
  <si>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</si>
  <si>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</si>
  <si>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</si>
  <si>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</si>
  <si>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</si>
  <si>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</si>
  <si>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</si>
  <si>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</si>
  <si>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</si>
  <si>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</si>
  <si>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</si>
  <si>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</si>
  <si>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</si>
  <si>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</si>
  <si>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</si>
  <si>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</si>
  <si>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</si>
  <si>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</si>
  <si>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</si>
  <si>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</si>
  <si>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</si>
  <si>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</si>
  <si>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</si>
  <si>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</si>
  <si>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</si>
  <si>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</si>
  <si>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</si>
  <si>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</si>
  <si>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</si>
  <si>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</si>
  <si>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</si>
  <si>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</si>
  <si>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</si>
  <si>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</si>
  <si>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</si>
  <si>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</si>
  <si>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</si>
  <si>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</si>
  <si>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</si>
  <si>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</si>
  <si>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</si>
  <si>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</si>
  <si>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</si>
  <si>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</si>
  <si>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</si>
  <si>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</si>
  <si>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</si>
  <si>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</si>
  <si>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</si>
  <si>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</si>
  <si>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</si>
  <si>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</si>
  <si>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</si>
  <si>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</si>
  <si>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</si>
  <si>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</si>
  <si>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</si>
  <si>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</si>
  <si>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</si>
  <si>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</si>
  <si>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</si>
  <si>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</si>
  <si>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</si>
  <si>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</si>
  <si>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</si>
  <si>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</si>
  <si>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</si>
  <si>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</si>
  <si>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</si>
  <si>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</si>
  <si>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</si>
  <si>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</si>
  <si>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</si>
  <si>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</si>
  <si>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</si>
  <si>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</si>
  <si>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</si>
  <si>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</si>
  <si>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</si>
  <si>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</si>
  <si>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</si>
  <si>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</si>
  <si>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</si>
  <si>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</si>
  <si>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</si>
  <si>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</si>
  <si>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</si>
  <si>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</si>
  <si>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</si>
  <si>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</si>
  <si>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</si>
  <si>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</si>
  <si>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</si>
  <si>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</si>
  <si>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</si>
  <si>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</si>
  <si>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</si>
  <si>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</si>
  <si>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</si>
  <si>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</si>
  <si>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</si>
  <si>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</si>
  <si>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</si>
  <si>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</si>
  <si>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</si>
  <si>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</si>
  <si>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</si>
  <si>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</si>
  <si>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</si>
  <si>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</si>
  <si>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</si>
  <si>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</si>
  <si>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</si>
  <si>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</si>
  <si>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</si>
  <si>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</si>
  <si>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</si>
  <si>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</si>
  <si>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</si>
  <si>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</si>
  <si>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</si>
  <si>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</si>
  <si>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</si>
  <si>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</si>
  <si>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</si>
  <si>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</si>
  <si>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</si>
  <si>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</si>
  <si>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</si>
  <si>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</si>
  <si>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</si>
  <si>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</si>
  <si>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</si>
  <si>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</si>
  <si>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</si>
  <si>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</si>
  <si>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</si>
  <si>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</si>
  <si>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</si>
  <si>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</si>
  <si>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</si>
  <si>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</si>
  <si>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</si>
  <si>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</si>
  <si>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</si>
  <si>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</si>
  <si>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</si>
  <si>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</si>
  <si>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</si>
  <si>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</si>
  <si>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</si>
  <si>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</si>
  <si>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</si>
  <si>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</si>
  <si>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</si>
  <si>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</si>
  <si>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</si>
  <si>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</si>
  <si>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</si>
  <si>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</si>
  <si>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</si>
  <si>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</si>
  <si>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</si>
  <si>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</si>
  <si>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</si>
  <si>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</si>
  <si>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</si>
  <si>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</si>
  <si>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</si>
  <si>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</si>
  <si>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</si>
  <si>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</si>
  <si>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</si>
  <si>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</si>
  <si>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</si>
  <si>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</si>
  <si>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</si>
  <si>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</si>
  <si>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</si>
  <si>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</si>
  <si>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</si>
  <si>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</si>
  <si>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</si>
  <si>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</si>
  <si>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</si>
  <si>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</si>
  <si>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</si>
  <si>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</si>
  <si>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</si>
  <si>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</si>
  <si>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</si>
  <si>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</si>
  <si>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</si>
  <si>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</si>
  <si>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</si>
  <si>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</si>
  <si>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</si>
  <si>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</si>
  <si>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</si>
  <si>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</si>
  <si>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</si>
  <si>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</si>
  <si>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</si>
  <si>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</si>
  <si>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</si>
  <si>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</si>
  <si>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</si>
  <si>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</si>
  <si>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</si>
  <si>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</si>
  <si>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</si>
  <si>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</si>
  <si>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</si>
  <si>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</si>
  <si>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</si>
  <si>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</si>
  <si>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</si>
  <si>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</si>
  <si>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</si>
  <si>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</si>
  <si>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</si>
  <si>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</si>
  <si>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</si>
  <si>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</si>
  <si>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</si>
  <si>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</si>
  <si>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</si>
  <si>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</si>
  <si>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</si>
  <si>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</si>
  <si>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</si>
  <si>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</si>
  <si>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</si>
  <si>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</si>
  <si>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</si>
  <si>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</si>
  <si>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</si>
  <si>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</si>
  <si>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</si>
  <si>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</si>
  <si>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</si>
  <si>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</si>
  <si>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</si>
  <si>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</si>
  <si>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</si>
  <si>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</si>
  <si>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</si>
  <si>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</si>
  <si>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</si>
  <si>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</si>
  <si>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</si>
  <si>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</si>
  <si>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</si>
  <si>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</si>
  <si>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</si>
  <si>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</si>
  <si>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</si>
  <si>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</si>
  <si>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</si>
  <si>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</si>
  <si>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</si>
  <si>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</si>
  <si>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</si>
  <si>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</si>
  <si>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</si>
  <si>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</si>
  <si>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</si>
  <si>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</si>
  <si>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</si>
  <si>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</si>
  <si>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</si>
  <si>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</si>
  <si>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</si>
  <si>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</si>
  <si>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</si>
  <si>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</si>
  <si>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</si>
  <si>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</si>
  <si>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</si>
  <si>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</si>
  <si>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</si>
  <si>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</si>
  <si>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</si>
  <si>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</si>
  <si>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</si>
  <si>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</si>
  <si>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</si>
  <si>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</si>
  <si>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</si>
  <si>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</si>
  <si>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</si>
  <si>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</si>
  <si>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</si>
  <si>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</si>
  <si>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</si>
  <si>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</si>
  <si>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</si>
  <si>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</si>
  <si>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</si>
  <si>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</si>
  <si>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</si>
  <si>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</si>
  <si>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</si>
  <si>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</si>
  <si>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</si>
  <si>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</si>
  <si>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</si>
  <si>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</si>
  <si>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</si>
  <si>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</si>
  <si>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</si>
  <si>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</si>
  <si>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</si>
  <si>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</si>
  <si>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</si>
  <si>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</si>
  <si>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</si>
  <si>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</si>
  <si>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</si>
  <si>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</si>
  <si>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</si>
  <si>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</si>
  <si>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</si>
  <si>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</si>
  <si>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</si>
  <si>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</si>
  <si>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</si>
  <si>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</si>
  <si>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</si>
  <si>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</si>
  <si>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</si>
  <si>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</si>
  <si>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</si>
  <si>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</si>
  <si>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</si>
  <si>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</si>
  <si>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</si>
  <si>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</si>
  <si>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</si>
  <si>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</si>
  <si>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</si>
  <si>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</si>
  <si>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</si>
  <si>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</si>
  <si>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</si>
  <si>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</si>
  <si>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</si>
  <si>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</si>
  <si>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</si>
  <si>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</si>
  <si>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</si>
  <si>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</si>
  <si>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</si>
  <si>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</si>
  <si>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</si>
  <si>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</si>
  <si>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</si>
  <si>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</si>
  <si>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</si>
  <si>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</si>
  <si>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</si>
  <si>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</si>
  <si>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</si>
  <si>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</si>
  <si>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</si>
  <si>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</si>
  <si>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</si>
  <si>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</si>
  <si>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</si>
  <si>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</si>
  <si>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</si>
  <si>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</si>
  <si>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</si>
  <si>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</si>
  <si>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</si>
  <si>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</si>
  <si>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</si>
  <si>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</si>
  <si>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</si>
  <si>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</si>
  <si>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</si>
  <si>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</si>
  <si>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</si>
  <si>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</si>
  <si>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</si>
  <si>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</si>
  <si>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</si>
  <si>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</si>
  <si>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</si>
  <si>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</si>
  <si>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</si>
  <si>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</si>
  <si>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</si>
  <si>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</si>
  <si>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</si>
  <si>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</si>
  <si>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</si>
  <si>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</si>
  <si>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</si>
  <si>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</si>
  <si>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</si>
  <si>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</si>
  <si>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</si>
  <si>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</si>
  <si>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</si>
  <si>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</si>
  <si>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</si>
  <si>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</si>
  <si>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</si>
  <si>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</si>
  <si>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</si>
  <si>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</si>
  <si>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</si>
  <si>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</si>
  <si>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</si>
  <si>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</si>
  <si>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</si>
  <si>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</si>
  <si>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</si>
  <si>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</si>
  <si>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</si>
  <si>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</si>
  <si>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</si>
  <si>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</si>
  <si>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</si>
  <si>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</si>
  <si>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</si>
  <si>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</si>
  <si>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</si>
  <si>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</si>
  <si>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</si>
  <si>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</si>
  <si>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</si>
  <si>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</si>
  <si>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</si>
  <si>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</si>
  <si>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</si>
  <si>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</si>
  <si>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</si>
  <si>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</si>
  <si>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</si>
  <si>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</si>
  <si>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</si>
  <si>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</si>
  <si>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</si>
  <si>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</si>
  <si>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</si>
  <si>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</si>
  <si>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</si>
  <si>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</si>
  <si>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</si>
  <si>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</si>
  <si>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</si>
  <si>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</si>
  <si>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</si>
  <si>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</si>
  <si>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</si>
  <si>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</si>
  <si>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</si>
  <si>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</si>
  <si>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</si>
  <si>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</si>
  <si>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</si>
  <si>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</si>
  <si>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</si>
  <si>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</si>
  <si>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</si>
  <si>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</si>
  <si>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</si>
  <si>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</si>
  <si>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</si>
  <si>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</si>
  <si>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</si>
  <si>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</si>
  <si>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</si>
  <si>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</si>
  <si>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</si>
  <si>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</si>
  <si>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</si>
  <si>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</si>
  <si>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</si>
  <si>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</si>
  <si>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</si>
  <si>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</si>
  <si>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</si>
  <si>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</si>
  <si>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</si>
  <si>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</si>
  <si>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</si>
  <si>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</si>
  <si>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</si>
  <si>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</si>
  <si>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</si>
  <si>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</si>
  <si>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</si>
  <si>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</si>
  <si>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</si>
  <si>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</si>
  <si>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</si>
  <si>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</si>
  <si>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</si>
  <si>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</si>
  <si>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</si>
  <si>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</si>
  <si>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</si>
  <si>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</si>
  <si>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</si>
  <si>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</si>
  <si>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</si>
  <si>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</si>
  <si>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</si>
  <si>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</si>
  <si>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</si>
  <si>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</si>
  <si>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</si>
  <si>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</si>
  <si>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</si>
  <si>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</si>
  <si>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</si>
  <si>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</si>
  <si>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</si>
  <si>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</si>
  <si>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</si>
  <si>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</si>
  <si>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</si>
  <si>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</si>
  <si>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</si>
  <si>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</si>
  <si>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</si>
  <si>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</si>
  <si>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</si>
  <si>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</si>
  <si>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</si>
  <si>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</si>
  <si>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</si>
  <si>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</si>
  <si>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</si>
  <si>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</si>
  <si>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</si>
  <si>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</si>
  <si>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</si>
  <si>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</si>
  <si>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</si>
  <si>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</si>
  <si>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</si>
  <si>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</si>
  <si>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</si>
  <si>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</si>
  <si>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</si>
  <si>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</si>
  <si>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</si>
  <si>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</si>
  <si>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</si>
  <si>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</si>
  <si>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</si>
  <si>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</si>
  <si>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</si>
  <si>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</si>
  <si>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</si>
  <si>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</si>
  <si>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</si>
  <si>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</si>
  <si>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</si>
  <si>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</si>
  <si>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</si>
  <si>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</si>
  <si>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</si>
  <si>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</si>
  <si>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</si>
  <si>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</si>
  <si>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</si>
  <si>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</si>
  <si>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</si>
  <si>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</si>
  <si>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</si>
  <si>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</si>
  <si>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</si>
  <si>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</si>
  <si>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</si>
  <si>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</si>
  <si>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</si>
  <si>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</si>
  <si>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</si>
  <si>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</si>
  <si>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</si>
  <si>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</si>
  <si>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</si>
  <si>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</si>
  <si>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</si>
  <si>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</si>
  <si>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</si>
  <si>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</si>
  <si>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</si>
  <si>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</si>
  <si>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</si>
  <si>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</si>
  <si>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</si>
  <si>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</si>
  <si>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</si>
  <si>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</si>
  <si>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</si>
  <si>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</si>
  <si>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</si>
  <si>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</si>
  <si>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</si>
  <si>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</si>
  <si>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</si>
  <si>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</si>
  <si>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</si>
  <si>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</si>
  <si>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</si>
  <si>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</si>
  <si>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</si>
  <si>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</si>
  <si>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</si>
  <si>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</si>
  <si>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</si>
  <si>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</si>
  <si>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</si>
  <si>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</si>
  <si>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</si>
  <si>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</si>
  <si>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</si>
  <si>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</si>
  <si>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</si>
  <si>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</si>
  <si>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</si>
  <si>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</si>
  <si>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</si>
  <si>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</si>
  <si>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</si>
  <si>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</si>
  <si>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</si>
  <si>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</si>
  <si>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</si>
  <si>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</si>
  <si>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</si>
  <si>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</si>
  <si>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</si>
  <si>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</si>
  <si>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</si>
  <si>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</si>
  <si>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</si>
  <si>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</si>
  <si>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</si>
  <si>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</si>
  <si>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</si>
  <si>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</si>
  <si>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</si>
  <si>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</si>
  <si>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</si>
  <si>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</si>
  <si>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</si>
  <si>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</si>
  <si>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</si>
  <si>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</si>
  <si>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</si>
  <si>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</si>
  <si>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</si>
  <si>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</si>
  <si>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</si>
  <si>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</si>
  <si>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</si>
  <si>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</si>
  <si>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</si>
  <si>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</si>
  <si>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</si>
  <si>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</si>
  <si>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</si>
  <si>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</si>
  <si>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</si>
  <si>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</si>
  <si>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</si>
  <si>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</si>
  <si>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</si>
  <si>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</si>
  <si>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</si>
  <si>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</si>
  <si>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</si>
  <si>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</si>
  <si>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</si>
  <si>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</si>
  <si>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</si>
  <si>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</si>
  <si>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</si>
  <si>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</si>
  <si>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</si>
  <si>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</si>
  <si>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</si>
  <si>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</si>
  <si>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</si>
  <si>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</si>
  <si>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</si>
  <si>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</si>
  <si>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</si>
  <si>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</si>
  <si>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</si>
  <si>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</si>
  <si>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</si>
  <si>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</si>
  <si>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</si>
  <si>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</si>
  <si>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</si>
  <si>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</si>
  <si>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</si>
  <si>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</si>
  <si>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</si>
  <si>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</si>
  <si>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</si>
  <si>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</si>
  <si>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</si>
  <si>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</si>
  <si>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</si>
  <si>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</si>
  <si>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</si>
  <si>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</si>
  <si>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</si>
  <si>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</si>
  <si>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</si>
  <si>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</si>
  <si>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</si>
  <si>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</si>
  <si>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</si>
  <si>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</si>
  <si>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</si>
  <si>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</si>
  <si>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</si>
  <si>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</si>
  <si>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</si>
  <si>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</si>
  <si>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</si>
  <si>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</si>
  <si>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</si>
  <si>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</si>
  <si>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</si>
  <si>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</si>
  <si>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</si>
  <si>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</si>
  <si>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</si>
  <si>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</si>
  <si>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</si>
  <si>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</si>
  <si>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</si>
  <si>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</si>
  <si>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</si>
  <si>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</si>
  <si>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</si>
  <si>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</si>
  <si>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</si>
  <si>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</si>
  <si>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</si>
  <si>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</si>
  <si>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</si>
  <si>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</si>
  <si>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</si>
  <si>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</si>
  <si>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</si>
  <si>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</si>
  <si>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</si>
  <si>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</si>
  <si>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</si>
  <si>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</si>
  <si>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</si>
  <si>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</si>
  <si>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</si>
  <si>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</si>
  <si>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</si>
  <si>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</si>
  <si>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</si>
  <si>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</si>
  <si>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</si>
  <si>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</si>
  <si>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</si>
  <si>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</si>
  <si>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</si>
  <si>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</si>
  <si>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</si>
  <si>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</si>
  <si>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</si>
  <si>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</si>
  <si>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</si>
  <si>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</si>
  <si>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</si>
  <si>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</si>
  <si>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</si>
  <si>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</si>
  <si>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</si>
  <si>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</si>
  <si>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</si>
  <si>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</si>
  <si>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</si>
  <si>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</si>
  <si>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</si>
  <si>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</si>
  <si>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</si>
  <si>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</si>
  <si>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</si>
  <si>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</si>
  <si>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</si>
  <si>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</si>
  <si>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</si>
  <si>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</si>
  <si>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</si>
  <si>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</si>
  <si>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</si>
  <si>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</si>
  <si>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</si>
  <si>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</si>
  <si>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</si>
  <si>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</si>
  <si>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</si>
  <si>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</si>
  <si>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</si>
  <si>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</si>
  <si>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</si>
  <si>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</si>
  <si>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</si>
  <si>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</si>
  <si>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</si>
  <si>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</si>
  <si>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</si>
  <si>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</si>
  <si>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</si>
  <si>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</si>
  <si>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</si>
  <si>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</si>
  <si>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</si>
  <si>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</si>
  <si>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</si>
  <si>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</si>
  <si>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</si>
  <si>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</si>
  <si>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</si>
  <si>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</si>
  <si>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</si>
  <si>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</si>
  <si>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</si>
  <si>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</si>
  <si>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</si>
  <si>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</si>
  <si>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</si>
  <si>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</si>
  <si>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</si>
  <si>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</si>
  <si>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</si>
  <si>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</si>
  <si>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</si>
  <si>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</si>
  <si>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</si>
  <si>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</si>
  <si>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</si>
  <si>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</si>
  <si>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</si>
  <si>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</si>
  <si>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</si>
  <si>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</si>
  <si>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</si>
  <si>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</si>
  <si>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</si>
  <si>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</si>
  <si>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</si>
  <si>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</si>
  <si>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</si>
  <si>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</si>
  <si>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</si>
  <si>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</si>
  <si>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</si>
  <si>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</si>
  <si>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</si>
  <si>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</si>
  <si>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</si>
  <si>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</si>
  <si>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</si>
  <si>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</si>
  <si>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</si>
  <si>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</si>
  <si>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</si>
  <si>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</si>
  <si>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</si>
  <si>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</si>
  <si>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</si>
  <si>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</si>
  <si>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</si>
  <si>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</si>
  <si>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</si>
  <si>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</si>
  <si>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</si>
  <si>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</si>
  <si>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</si>
  <si>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</si>
  <si>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</si>
  <si>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</si>
  <si>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</si>
  <si>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</si>
  <si>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</si>
  <si>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</si>
  <si>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</si>
  <si>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</si>
  <si>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</si>
  <si>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</si>
  <si>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</si>
  <si>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</si>
  <si>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</si>
  <si>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</si>
  <si>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</si>
  <si>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</si>
  <si>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</si>
  <si>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</si>
  <si>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</si>
  <si>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</si>
  <si>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</si>
  <si>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</si>
  <si>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</si>
  <si>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</si>
  <si>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</si>
  <si>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</si>
  <si>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</si>
  <si>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</si>
  <si>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</si>
  <si>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</si>
  <si>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</si>
  <si>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</si>
  <si>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</si>
  <si>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</si>
  <si>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</si>
  <si>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</si>
  <si>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</si>
  <si>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</si>
  <si>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</si>
  <si>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</si>
  <si>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</si>
  <si>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</si>
  <si>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</si>
  <si>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</si>
  <si>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</si>
  <si>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</si>
  <si>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</si>
  <si>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</si>
  <si>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</si>
  <si>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</si>
  <si>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</si>
  <si>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</si>
  <si>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</si>
  <si>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</si>
  <si>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</si>
  <si>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</si>
  <si>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</si>
  <si>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</si>
  <si>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</si>
  <si>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</si>
  <si>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</si>
  <si>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</si>
  <si>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</si>
  <si>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</si>
  <si>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</si>
  <si>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</si>
  <si>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</si>
  <si>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</si>
  <si>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</si>
  <si>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</si>
  <si>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</si>
  <si>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</si>
  <si>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</si>
  <si>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</si>
  <si>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</si>
  <si>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</si>
  <si>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</si>
  <si>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</si>
  <si>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</si>
  <si>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</si>
  <si>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</si>
  <si>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</si>
  <si>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</si>
  <si>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</si>
  <si>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</si>
  <si>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</si>
  <si>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</si>
  <si>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</si>
  <si>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</si>
  <si>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</si>
  <si>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</si>
  <si>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</si>
  <si>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</si>
  <si>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</si>
  <si>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</si>
  <si>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</si>
  <si>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</si>
  <si>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</si>
  <si>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</si>
  <si>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</si>
  <si>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</si>
  <si>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</si>
  <si>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</si>
  <si>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</si>
  <si>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</si>
  <si>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</si>
  <si>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</si>
  <si>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</si>
  <si>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</si>
  <si>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</si>
  <si>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</si>
  <si>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</si>
  <si>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</si>
  <si>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</si>
  <si>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</si>
  <si>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</si>
  <si>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</si>
  <si>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</si>
  <si>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</si>
  <si>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</si>
  <si>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</si>
  <si>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</si>
  <si>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</si>
  <si>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</si>
  <si>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</si>
  <si>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</si>
  <si>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</si>
  <si>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</si>
  <si>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</si>
  <si>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</si>
  <si>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</si>
  <si>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</si>
  <si>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</si>
  <si>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</si>
  <si>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</si>
  <si>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</si>
  <si>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</si>
  <si>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</si>
  <si>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</si>
  <si>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</si>
  <si>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</si>
  <si>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</si>
  <si>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</si>
  <si>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</si>
  <si>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</si>
  <si>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</si>
  <si>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</si>
  <si>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</si>
  <si>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</si>
  <si>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</si>
  <si>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</si>
  <si>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</si>
  <si>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</si>
  <si>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</si>
  <si>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</si>
  <si>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</si>
  <si>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</si>
  <si>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</si>
  <si>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</si>
  <si>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</si>
  <si>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</si>
  <si>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</si>
  <si>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</si>
  <si>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</si>
  <si>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</si>
  <si>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</si>
  <si>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</si>
  <si>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</si>
  <si>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</si>
  <si>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</si>
  <si>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</si>
  <si>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</si>
  <si>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</si>
  <si>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</si>
  <si>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</si>
  <si>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</si>
  <si>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</si>
  <si>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</si>
  <si>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</si>
  <si>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</si>
  <si>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</si>
  <si>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</si>
  <si>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</si>
  <si>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</si>
  <si>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</si>
  <si>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</si>
  <si>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</si>
  <si>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</si>
  <si>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</si>
  <si>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</si>
  <si>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</si>
  <si>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</si>
  <si>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</si>
  <si>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</si>
  <si>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</si>
  <si>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</si>
  <si>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</si>
  <si>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</si>
  <si>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</si>
  <si>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</si>
  <si>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</si>
  <si>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</si>
  <si>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</si>
  <si>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</si>
  <si>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</si>
  <si>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</si>
  <si>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</si>
  <si>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</si>
  <si>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</si>
  <si>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</si>
  <si>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</si>
  <si>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</si>
  <si>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</si>
  <si>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</si>
  <si>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</si>
  <si>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</si>
  <si>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</si>
  <si>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</si>
  <si>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</si>
  <si>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</si>
  <si>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</si>
  <si>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</si>
  <si>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</si>
  <si>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</si>
  <si>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</si>
  <si>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</si>
  <si>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</si>
  <si>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</si>
  <si>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</si>
  <si>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</si>
  <si>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</si>
  <si>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</si>
  <si>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</si>
  <si>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</si>
  <si>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</si>
  <si>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</si>
  <si>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</si>
  <si>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</si>
  <si>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</si>
  <si>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</si>
  <si>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</si>
  <si>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</si>
  <si>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</si>
  <si>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</si>
  <si>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</si>
  <si>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</si>
  <si>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</si>
  <si>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</si>
  <si>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</si>
  <si>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</si>
  <si>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</si>
  <si>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</si>
  <si>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</si>
  <si>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</si>
  <si>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</si>
  <si>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</si>
  <si>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</si>
  <si>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</si>
  <si>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</si>
  <si>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</si>
  <si>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</si>
  <si>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</si>
  <si>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</si>
  <si>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</si>
  <si>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</si>
  <si>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</si>
  <si>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</si>
  <si>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</si>
  <si>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</si>
  <si>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</si>
  <si>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</si>
  <si>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</si>
  <si>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</si>
  <si>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</si>
  <si>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</si>
  <si>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</si>
  <si>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</si>
  <si>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</si>
  <si>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</si>
  <si>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</si>
  <si>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</si>
  <si>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</si>
  <si>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</si>
  <si>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</si>
  <si>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</si>
  <si>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</si>
  <si>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</si>
  <si>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</si>
  <si>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</si>
  <si>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</si>
  <si>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</si>
  <si>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</si>
  <si>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</si>
  <si>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</si>
  <si>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</si>
  <si>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</si>
  <si>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</si>
  <si>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</si>
  <si>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</si>
  <si>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</si>
  <si>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</si>
  <si>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</si>
  <si>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</si>
  <si>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</si>
  <si>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</si>
  <si>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</si>
  <si>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</si>
  <si>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</si>
  <si>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</si>
  <si>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</si>
  <si>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</si>
  <si>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</si>
  <si>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</si>
  <si>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</si>
  <si>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</si>
  <si>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</si>
  <si>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</si>
  <si>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</si>
  <si>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</si>
  <si>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</si>
  <si>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</si>
  <si>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</si>
  <si>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</si>
  <si>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</si>
  <si>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</si>
  <si>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</si>
  <si>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</si>
  <si>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</si>
  <si>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</si>
  <si>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</si>
  <si>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</si>
  <si>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</si>
  <si>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</si>
  <si>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</si>
  <si>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</si>
  <si>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</si>
  <si>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</si>
  <si>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</si>
  <si>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</si>
  <si>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</si>
  <si>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</si>
  <si>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</si>
  <si>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</si>
  <si>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</si>
  <si>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</si>
  <si>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</si>
  <si>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</si>
  <si>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</si>
  <si>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</si>
  <si>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</si>
  <si>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</si>
  <si>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</si>
  <si>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</si>
  <si>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</si>
  <si>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</si>
  <si>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</si>
  <si>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</si>
  <si>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</si>
  <si>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</si>
  <si>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</si>
  <si>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</si>
  <si>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</si>
  <si>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</si>
  <si>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</si>
  <si>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</si>
  <si>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</si>
  <si>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</si>
  <si>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</si>
  <si>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</si>
  <si>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</si>
  <si>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</si>
  <si>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</si>
  <si>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</si>
  <si>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</si>
  <si>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</si>
  <si>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</si>
  <si>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</si>
  <si>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</si>
  <si>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</si>
  <si>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</si>
  <si>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</si>
  <si>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</si>
  <si>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</si>
  <si>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</si>
  <si>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</si>
  <si>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</si>
  <si>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</si>
  <si>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</si>
  <si>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</si>
  <si>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</si>
  <si>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</si>
  <si>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</si>
  <si>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</si>
  <si>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</si>
  <si>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</si>
  <si>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</si>
  <si>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</si>
  <si>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</si>
  <si>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</si>
  <si>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</si>
  <si>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</si>
  <si>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</si>
  <si>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</si>
  <si>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</si>
  <si>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</si>
  <si>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</si>
  <si>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</si>
  <si>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</si>
  <si>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</si>
  <si>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</si>
  <si>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</si>
  <si>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</si>
  <si>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</si>
  <si>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</si>
  <si>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</si>
  <si>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</si>
  <si>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</si>
  <si>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</si>
  <si>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</si>
  <si>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</si>
  <si>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</si>
  <si>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</si>
  <si>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</si>
  <si>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</si>
  <si>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</si>
  <si>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</si>
  <si>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</si>
  <si>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</si>
  <si>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</si>
  <si>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</si>
  <si>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</si>
  <si>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</si>
  <si>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</si>
  <si>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</si>
  <si>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</si>
  <si>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</si>
  <si>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</si>
  <si>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</si>
  <si>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</si>
  <si>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</si>
  <si>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</si>
  <si>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</si>
  <si>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</si>
  <si>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</si>
  <si>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</si>
  <si>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</si>
  <si>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</si>
  <si>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</si>
  <si>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</si>
  <si>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</si>
  <si>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</si>
  <si>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</si>
  <si>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</si>
  <si>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</si>
  <si>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</si>
  <si>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</si>
  <si>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</si>
  <si>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</si>
  <si>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</si>
  <si>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</si>
  <si>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</si>
  <si>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</si>
  <si>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</si>
  <si>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</si>
  <si>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</si>
  <si>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</si>
  <si>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</si>
  <si>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</si>
  <si>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</si>
  <si>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</si>
  <si>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</si>
  <si>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</si>
  <si>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</si>
  <si>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</si>
  <si>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</si>
  <si>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</si>
  <si>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</si>
  <si>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</si>
  <si>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</si>
  <si>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</si>
  <si>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</si>
  <si>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</si>
  <si>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</si>
  <si>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</si>
  <si>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</si>
  <si>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</si>
  <si>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</si>
  <si>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</si>
  <si>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</si>
  <si>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</si>
  <si>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</si>
  <si>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</si>
  <si>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</si>
  <si>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</si>
  <si>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</si>
  <si>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</si>
  <si>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</si>
  <si>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</si>
  <si>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</si>
  <si>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</si>
  <si>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</si>
  <si>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</si>
  <si>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</si>
  <si>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</si>
  <si>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</si>
  <si>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</si>
  <si>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</si>
  <si>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</si>
  <si>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</si>
  <si>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</si>
  <si>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</si>
  <si>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</si>
  <si>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</si>
  <si>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</si>
  <si>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</si>
  <si>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</si>
  <si>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</si>
  <si>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</si>
  <si>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</si>
  <si>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</si>
  <si>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</si>
  <si>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</si>
  <si>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</si>
  <si>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</si>
  <si>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</si>
  <si>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</si>
  <si>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</si>
  <si>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</si>
  <si>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</si>
  <si>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</si>
  <si>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</si>
  <si>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</si>
  <si>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</si>
  <si>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</si>
  <si>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</si>
  <si>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</si>
  <si>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</si>
  <si>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</si>
  <si>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</si>
  <si>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</si>
  <si>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</si>
  <si>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</si>
  <si>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</si>
  <si>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</si>
  <si>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</si>
  <si>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</si>
  <si>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</si>
  <si>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</si>
  <si>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</si>
  <si>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</si>
  <si>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</si>
  <si>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</si>
  <si>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</si>
  <si>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</si>
  <si>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</si>
  <si>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</si>
  <si>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</si>
  <si>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</si>
  <si>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</si>
  <si>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</si>
  <si>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</si>
  <si>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</si>
  <si>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</si>
  <si>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</si>
  <si>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</si>
  <si>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</si>
  <si>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</si>
  <si>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</si>
  <si>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</si>
  <si>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</si>
  <si>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</si>
  <si>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</si>
  <si>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</si>
  <si>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</si>
  <si>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</si>
  <si>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</si>
  <si>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</si>
  <si>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</si>
  <si>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</si>
  <si>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</si>
  <si>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</si>
  <si>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</si>
  <si>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</si>
  <si>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</si>
  <si>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</si>
  <si>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</si>
  <si>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</si>
  <si>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</si>
  <si>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</si>
  <si>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</si>
  <si>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</si>
  <si>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</si>
  <si>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</si>
  <si>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</si>
  <si>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</si>
  <si>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</si>
  <si>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</si>
  <si>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</si>
  <si>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</si>
  <si>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</si>
  <si>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</si>
  <si>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</si>
  <si>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</si>
  <si>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</si>
  <si>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</si>
  <si>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</si>
  <si>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</si>
  <si>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</si>
  <si>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</si>
  <si>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</si>
  <si>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</si>
  <si>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</si>
  <si>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</si>
  <si>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</si>
  <si>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</si>
  <si>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</si>
  <si>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</si>
  <si>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</si>
  <si>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</si>
  <si>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</si>
  <si>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</si>
  <si>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</si>
  <si>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</si>
  <si>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</si>
  <si>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</si>
  <si>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</si>
  <si>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</si>
  <si>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</si>
  <si>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</si>
  <si>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</si>
  <si>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</si>
  <si>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</si>
  <si>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</si>
  <si>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</si>
  <si>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</si>
  <si>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</si>
  <si>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</si>
  <si>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</si>
  <si>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</si>
  <si>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</si>
  <si>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</si>
  <si>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</si>
  <si>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</si>
  <si>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</si>
  <si>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</si>
  <si>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</si>
  <si>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</si>
  <si>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</si>
  <si>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</si>
  <si>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</si>
  <si>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</si>
  <si>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</si>
  <si>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</si>
  <si>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</si>
  <si>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</si>
  <si>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</si>
  <si>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</si>
  <si>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</si>
  <si>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</si>
  <si>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</si>
  <si>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</si>
  <si>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</si>
  <si>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</si>
  <si>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</si>
  <si>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</si>
  <si>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</si>
  <si>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</si>
  <si>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</si>
  <si>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</si>
  <si>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</si>
  <si>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</si>
  <si>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</si>
  <si>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</si>
  <si>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</si>
  <si>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</si>
  <si>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</si>
  <si>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</si>
  <si>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</si>
  <si>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</si>
  <si>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</si>
  <si>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</si>
  <si>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</si>
  <si>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</si>
  <si>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</si>
  <si>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</si>
  <si>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</si>
  <si>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</si>
  <si>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</si>
  <si>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</si>
  <si>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</si>
  <si>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</si>
  <si>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</si>
  <si>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</si>
  <si>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</si>
  <si>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</si>
  <si>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</si>
  <si>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</si>
  <si>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</si>
  <si>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</si>
  <si>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</si>
  <si>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</si>
  <si>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</si>
  <si>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</si>
  <si>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</si>
  <si>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</si>
  <si>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</si>
  <si>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</si>
  <si>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</si>
  <si>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</si>
  <si>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</si>
  <si>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</si>
  <si>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</si>
  <si>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</si>
  <si>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</si>
  <si>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</si>
  <si>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</si>
  <si>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</si>
  <si>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</si>
  <si>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</si>
  <si>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</si>
  <si>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</si>
  <si>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</si>
  <si>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</si>
  <si>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</si>
  <si>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</si>
  <si>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</si>
  <si>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</si>
  <si>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</si>
  <si>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</si>
  <si>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</si>
  <si>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</si>
  <si>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</si>
  <si>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</si>
  <si>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</si>
  <si>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</si>
  <si>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</si>
  <si>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</si>
  <si>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</si>
  <si>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</si>
  <si>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</si>
  <si>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</si>
  <si>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</si>
  <si>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</si>
  <si>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</si>
  <si>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</si>
  <si>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</si>
  <si>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</si>
  <si>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</si>
  <si>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</si>
  <si>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</si>
  <si>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</si>
  <si>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</si>
  <si>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</si>
  <si>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</si>
  <si>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</si>
  <si>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</si>
  <si>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</si>
  <si>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</si>
  <si>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</si>
  <si>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</si>
  <si>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</si>
  <si>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</si>
  <si>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</si>
  <si>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</si>
  <si>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</si>
  <si>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</si>
  <si>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</si>
  <si>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</si>
  <si>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</si>
  <si>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</si>
  <si>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</si>
  <si>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</si>
  <si>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</si>
  <si>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</si>
  <si>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</si>
  <si>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</si>
  <si>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</si>
  <si>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</si>
  <si>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</si>
  <si>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</si>
  <si>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</si>
  <si>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</si>
  <si>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</si>
  <si>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</si>
  <si>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</si>
  <si>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</si>
  <si>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</si>
  <si>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</si>
  <si>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</si>
  <si>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</si>
  <si>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</si>
  <si>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</si>
  <si>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</si>
  <si>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</si>
  <si>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</si>
  <si>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</si>
  <si>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</si>
  <si>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</si>
  <si>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</si>
  <si>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</si>
  <si>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</si>
  <si>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</si>
  <si>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</si>
  <si>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</si>
  <si>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</si>
  <si>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</si>
  <si>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</si>
  <si>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</si>
  <si>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</si>
  <si>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</si>
  <si>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</si>
  <si>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</si>
  <si>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</si>
  <si>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</si>
  <si>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</si>
  <si>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</si>
  <si>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</si>
  <si>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</si>
  <si>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</si>
  <si>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</si>
  <si>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</si>
  <si>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</si>
  <si>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</si>
  <si>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</si>
  <si>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</si>
  <si>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</si>
  <si>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</si>
  <si>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</si>
  <si>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</si>
  <si>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</si>
  <si>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</si>
  <si>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</si>
  <si>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</si>
  <si>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</si>
  <si>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</si>
  <si>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</si>
  <si>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</si>
  <si>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</si>
  <si>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</si>
  <si>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</si>
  <si>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</si>
  <si>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</si>
  <si>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</si>
  <si>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</si>
  <si>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</si>
  <si>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</si>
  <si>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</si>
  <si>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</si>
  <si>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</si>
  <si>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</si>
  <si>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</si>
  <si>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</si>
  <si>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</si>
  <si>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</si>
  <si>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</si>
  <si>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</si>
  <si>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</si>
  <si>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</si>
  <si>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</si>
  <si>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</si>
  <si>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</si>
  <si>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</si>
  <si>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</si>
  <si>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</si>
  <si>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</si>
  <si>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</si>
  <si>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</si>
  <si>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</si>
  <si>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</si>
  <si>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</si>
  <si>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</si>
  <si>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</si>
  <si>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</si>
  <si>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</si>
  <si>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</si>
  <si>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</si>
  <si>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</si>
  <si>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</si>
  <si>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</si>
  <si>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</si>
  <si>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</si>
  <si>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</si>
  <si>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</si>
  <si>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</si>
  <si>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</si>
  <si>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</si>
  <si>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</si>
  <si>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</si>
  <si>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</si>
  <si>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</si>
  <si>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</si>
  <si>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</si>
  <si>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</si>
  <si>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</si>
  <si>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</si>
  <si>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</si>
  <si>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</si>
  <si>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</si>
  <si>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</si>
  <si>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</si>
  <si>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</si>
  <si>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</si>
  <si>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</si>
  <si>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</si>
  <si>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</si>
  <si>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</si>
  <si>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</si>
  <si>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</si>
  <si>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</si>
  <si>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</si>
  <si>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</si>
  <si>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</si>
  <si>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</si>
  <si>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</si>
  <si>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</si>
  <si>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</si>
  <si>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</si>
  <si>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</si>
  <si>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</si>
  <si>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</si>
  <si>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</si>
  <si>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</si>
  <si>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</si>
  <si>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</si>
  <si>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</si>
  <si>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</si>
  <si>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</si>
  <si>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</si>
  <si>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</si>
  <si>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</si>
  <si>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</si>
  <si>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</si>
  <si>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</si>
  <si>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</si>
  <si>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</si>
  <si>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</si>
  <si>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</si>
  <si>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</si>
  <si>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</si>
  <si>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</si>
  <si>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</si>
  <si>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</si>
  <si>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</si>
  <si>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</si>
  <si>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</si>
  <si>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</si>
  <si>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</si>
  <si>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</si>
  <si>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</si>
  <si>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</si>
  <si>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</si>
  <si>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</si>
  <si>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</si>
  <si>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</si>
  <si>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</si>
  <si>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</si>
  <si>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</si>
  <si>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</si>
  <si>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</si>
  <si>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</si>
  <si>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</si>
  <si>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</si>
  <si>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</si>
  <si>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</si>
  <si>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</si>
  <si>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</si>
  <si>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</si>
  <si>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</si>
  <si>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</si>
  <si>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</si>
  <si>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</si>
  <si>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</si>
  <si>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</si>
  <si>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</si>
  <si>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</si>
  <si>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</si>
  <si>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</si>
  <si>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</si>
  <si>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</si>
  <si>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</si>
  <si>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</si>
  <si>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</si>
  <si>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</si>
  <si>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</si>
  <si>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</si>
  <si>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</si>
  <si>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</si>
  <si>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</si>
  <si>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</si>
  <si>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</si>
  <si>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</si>
  <si>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</si>
  <si>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</si>
  <si>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</si>
  <si>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</si>
  <si>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</si>
  <si>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</si>
  <si>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</si>
  <si>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</si>
  <si>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</si>
  <si>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</si>
  <si>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</si>
  <si>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</si>
  <si>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</si>
  <si>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</si>
  <si>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</si>
  <si>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</si>
  <si>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</si>
  <si>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</si>
  <si>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</si>
  <si>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</si>
  <si>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</si>
  <si>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</si>
  <si>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</si>
  <si>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</si>
  <si>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</si>
  <si>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</si>
  <si>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</si>
  <si>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</si>
  <si>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</si>
  <si>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</si>
  <si>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</si>
  <si>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</si>
  <si>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</si>
  <si>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</si>
  <si>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</si>
  <si>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</si>
  <si>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</si>
  <si>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</si>
  <si>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</si>
  <si>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</si>
  <si>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</si>
  <si>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</si>
  <si>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</si>
  <si>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</si>
  <si>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</si>
  <si>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</si>
  <si>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</si>
  <si>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</si>
  <si>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</si>
  <si>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</si>
  <si>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</si>
  <si>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</si>
  <si>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</si>
  <si>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</si>
  <si>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</si>
  <si>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</si>
  <si>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</si>
  <si>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</si>
  <si>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</si>
  <si>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</si>
  <si>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</si>
  <si>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</si>
  <si>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</si>
  <si>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</si>
  <si>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</si>
  <si>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</si>
  <si>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</si>
  <si>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</si>
  <si>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</si>
  <si>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</si>
  <si>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</si>
  <si>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</si>
  <si>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</si>
  <si>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</si>
  <si>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</si>
  <si>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</si>
  <si>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</si>
  <si>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</si>
  <si>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</si>
  <si>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</si>
  <si>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</si>
  <si>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</si>
  <si>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</si>
  <si>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</si>
  <si>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</si>
  <si>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</si>
  <si>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</si>
  <si>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</si>
  <si>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</si>
  <si>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</si>
  <si>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</si>
  <si>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</si>
  <si>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</si>
  <si>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</si>
  <si>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</si>
  <si>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</si>
  <si>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</si>
  <si>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</si>
  <si>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</si>
  <si>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</si>
  <si>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</si>
  <si>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</si>
  <si>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</si>
  <si>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</si>
  <si>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</si>
  <si>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</si>
  <si>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</si>
  <si>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</si>
  <si>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</si>
  <si>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</si>
  <si>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</si>
  <si>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</si>
  <si>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</si>
  <si>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</si>
  <si>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</si>
  <si>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</si>
  <si>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</si>
  <si>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</si>
  <si>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</si>
  <si>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</si>
  <si>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</si>
  <si>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</si>
  <si>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</si>
  <si>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</si>
  <si>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</si>
  <si>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</si>
  <si>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</si>
  <si>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</si>
  <si>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</si>
  <si>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</si>
  <si>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</si>
  <si>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</si>
  <si>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</si>
  <si>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</si>
  <si>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</si>
  <si>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</si>
  <si>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</si>
  <si>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</si>
  <si>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</si>
  <si>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</si>
  <si>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</si>
  <si>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</si>
  <si>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</si>
  <si>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</si>
  <si>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</si>
  <si>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</si>
  <si>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</si>
  <si>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</si>
  <si>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</si>
  <si>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</si>
  <si>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</si>
  <si>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</si>
  <si>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</si>
  <si>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</si>
  <si>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</si>
  <si>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</si>
  <si>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</si>
  <si>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</si>
  <si>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</si>
  <si>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</si>
  <si>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</si>
  <si>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</si>
  <si>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</si>
  <si>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</si>
  <si>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</si>
  <si>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</si>
  <si>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</si>
  <si>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</si>
  <si>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</si>
  <si>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</si>
  <si>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</si>
  <si>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</si>
  <si>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</si>
  <si>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</si>
  <si>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</si>
  <si>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</si>
  <si>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</si>
  <si>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</si>
  <si>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</si>
  <si>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</si>
  <si>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</si>
  <si>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</si>
  <si>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</si>
  <si>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</si>
  <si>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</si>
  <si>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</si>
  <si>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</si>
  <si>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</si>
  <si>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</si>
  <si>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</si>
  <si>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</si>
  <si>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</si>
  <si>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</si>
  <si>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</si>
  <si>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</si>
  <si>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</si>
  <si>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</si>
  <si>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</si>
  <si>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</si>
  <si>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</si>
  <si>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</si>
  <si>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</si>
  <si>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</si>
  <si>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</si>
  <si>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</si>
  <si>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</si>
  <si>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</si>
  <si>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</si>
  <si>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</si>
  <si>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</si>
  <si>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</si>
  <si>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</si>
  <si>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</si>
  <si>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</si>
  <si>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</si>
  <si>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</si>
  <si>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</si>
  <si>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</si>
  <si>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</si>
  <si>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</si>
  <si>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</si>
  <si>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</si>
  <si>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</si>
  <si>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</si>
  <si>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</si>
  <si>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</si>
  <si>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</si>
  <si>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</si>
  <si>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</si>
  <si>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</si>
  <si>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</si>
  <si>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</si>
  <si>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</si>
  <si>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</si>
  <si>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</si>
  <si>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</si>
  <si>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</si>
  <si>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</si>
  <si>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</si>
  <si>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</si>
  <si>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</si>
  <si>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</si>
  <si>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</si>
  <si>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</si>
  <si>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</si>
  <si>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</si>
  <si>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</si>
  <si>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</si>
  <si>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</si>
  <si>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</si>
  <si>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</si>
  <si>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</si>
  <si>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</si>
  <si>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</si>
  <si>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</si>
  <si>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</si>
  <si>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</si>
  <si>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</si>
  <si>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</si>
  <si>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</si>
  <si>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</si>
  <si>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</si>
  <si>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</si>
  <si>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</si>
  <si>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</si>
  <si>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</si>
  <si>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</si>
  <si>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</si>
  <si>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</si>
  <si>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</si>
  <si>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</si>
  <si>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</si>
  <si>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</si>
  <si>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</si>
  <si>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</si>
  <si>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</si>
  <si>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</si>
  <si>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</si>
  <si>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</si>
  <si>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</si>
  <si>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</si>
  <si>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</si>
  <si>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</si>
  <si>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</si>
  <si>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</si>
  <si>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</si>
  <si>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</si>
  <si>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</si>
  <si>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</si>
  <si>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</si>
  <si>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</si>
  <si>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</si>
  <si>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</si>
  <si>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</si>
  <si>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</si>
  <si>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</si>
  <si>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</si>
  <si>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</si>
  <si>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</si>
  <si>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</si>
  <si>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</si>
  <si>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</si>
  <si>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</si>
  <si>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</si>
  <si>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</si>
  <si>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</si>
  <si>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</si>
  <si>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</si>
  <si>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</si>
  <si>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</si>
  <si>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</si>
  <si>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</si>
  <si>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</si>
  <si>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</si>
  <si>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</si>
  <si>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</si>
  <si>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</si>
  <si>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</si>
  <si>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</si>
  <si>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</si>
  <si>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</si>
  <si>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</si>
  <si>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</si>
  <si>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</si>
  <si>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</si>
  <si>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</si>
  <si>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</si>
  <si>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</si>
  <si>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</si>
  <si>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</si>
  <si>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</si>
  <si>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</si>
  <si>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</si>
  <si>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</si>
  <si>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</si>
  <si>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</si>
  <si>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</si>
  <si>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</si>
  <si>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</si>
  <si>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</si>
  <si>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</si>
  <si>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</si>
  <si>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</si>
  <si>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</si>
  <si>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</si>
  <si>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</si>
  <si>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</si>
  <si>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</si>
  <si>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</si>
  <si>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</si>
  <si>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</si>
  <si>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</si>
  <si>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</si>
  <si>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</si>
  <si>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</si>
  <si>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</si>
  <si>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</si>
  <si>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</si>
  <si>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</si>
  <si>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</si>
  <si>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</si>
  <si>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</si>
  <si>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</si>
  <si>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</si>
  <si>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</si>
  <si>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</si>
  <si>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</si>
  <si>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</si>
  <si>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</si>
  <si>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</si>
  <si>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</si>
  <si>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</si>
  <si>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</si>
  <si>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</si>
  <si>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</si>
  <si>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</si>
  <si>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</si>
  <si>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</si>
  <si>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</si>
  <si>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</si>
  <si>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</si>
  <si>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</si>
  <si>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</si>
  <si>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</si>
  <si>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</si>
  <si>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</si>
  <si>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</si>
  <si>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</si>
  <si>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</si>
  <si>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</si>
  <si>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</si>
  <si>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</si>
  <si>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</si>
  <si>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</si>
  <si>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</si>
  <si>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</si>
  <si>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</si>
  <si>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</si>
  <si>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</si>
  <si>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</si>
  <si>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</si>
  <si>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</si>
  <si>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</si>
  <si>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</si>
  <si>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</si>
  <si>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</si>
  <si>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</si>
  <si>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</si>
  <si>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</si>
  <si>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</si>
  <si>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</si>
  <si>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</si>
  <si>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</si>
  <si>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</si>
  <si>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</si>
  <si>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</si>
  <si>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</si>
  <si>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</si>
  <si>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</si>
  <si>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</si>
  <si>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</si>
  <si>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</si>
  <si>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</si>
  <si>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</si>
  <si>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</si>
  <si>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</si>
  <si>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</si>
  <si>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</si>
  <si>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</si>
  <si>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</si>
  <si>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</si>
  <si>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</si>
  <si>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</si>
  <si>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</si>
  <si>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</si>
  <si>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</si>
  <si>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</si>
  <si>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</si>
  <si>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</si>
  <si>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</si>
  <si>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</si>
  <si>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</si>
  <si>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</si>
  <si>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</si>
  <si>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</si>
  <si>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</si>
  <si>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</si>
  <si>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</si>
  <si>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</si>
  <si>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</si>
  <si>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</si>
  <si>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</si>
  <si>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</si>
  <si>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</si>
  <si>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</si>
  <si>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</si>
  <si>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</si>
  <si>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</si>
  <si>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</si>
  <si>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</si>
  <si>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</si>
  <si>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</si>
  <si>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</si>
  <si>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</si>
  <si>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</si>
  <si>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</si>
  <si>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</si>
  <si>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</si>
  <si>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</si>
  <si>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</si>
  <si>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</si>
  <si>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</si>
  <si>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</si>
  <si>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</si>
  <si>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</si>
  <si>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</si>
  <si>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</si>
  <si>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</si>
  <si>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</si>
  <si>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</si>
  <si>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</si>
  <si>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</si>
  <si>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</si>
  <si>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</si>
  <si>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</si>
  <si>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</si>
  <si>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</si>
  <si>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</si>
  <si>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</si>
  <si>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</si>
  <si>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</si>
  <si>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</si>
  <si>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</si>
  <si>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</si>
  <si>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</si>
  <si>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</si>
  <si>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</si>
  <si>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</si>
  <si>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</si>
  <si>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</si>
  <si>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</si>
  <si>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</si>
  <si>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</si>
  <si>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</si>
  <si>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</si>
  <si>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</si>
  <si>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</si>
  <si>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</si>
  <si>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</si>
  <si>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</si>
  <si>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</si>
  <si>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</si>
  <si>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</si>
  <si>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</si>
  <si>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</si>
  <si>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</si>
  <si>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</si>
  <si>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</si>
  <si>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</si>
  <si>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</si>
  <si>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</si>
  <si>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</si>
  <si>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</si>
  <si>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</si>
  <si>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</si>
  <si>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</si>
  <si>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</si>
  <si>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</si>
  <si>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</si>
  <si>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</si>
  <si>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</si>
  <si>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</si>
  <si>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</si>
  <si>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</si>
  <si>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</si>
  <si>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</si>
  <si>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</si>
  <si>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</si>
  <si>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</si>
  <si>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</si>
  <si>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</si>
  <si>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</si>
  <si>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</si>
  <si>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</si>
  <si>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</si>
  <si>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</si>
  <si>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</si>
  <si>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</si>
  <si>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</si>
  <si>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</si>
  <si>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</si>
  <si>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</si>
  <si>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</si>
  <si>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</si>
  <si>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</si>
  <si>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</si>
  <si>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</si>
  <si>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</si>
  <si>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</si>
  <si>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</si>
  <si>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</si>
  <si>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</si>
  <si>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</si>
  <si>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</si>
  <si>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</si>
  <si>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</si>
  <si>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</si>
  <si>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</si>
  <si>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</si>
  <si>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</si>
  <si>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</si>
  <si>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</si>
  <si>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</si>
  <si>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</si>
  <si>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</si>
  <si>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</si>
  <si>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</si>
  <si>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</si>
  <si>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</si>
  <si>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</si>
  <si>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</si>
  <si>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</si>
  <si>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</si>
  <si>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</si>
  <si>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</si>
  <si>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</si>
  <si>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</si>
  <si>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</si>
  <si>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</si>
  <si>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</si>
  <si>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</si>
  <si>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</si>
  <si>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</si>
  <si>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</si>
  <si>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</si>
  <si>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</si>
  <si>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</si>
  <si>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</si>
  <si>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</si>
  <si>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</si>
  <si>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</si>
  <si>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</si>
  <si>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</si>
  <si>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</si>
  <si>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</si>
  <si>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</si>
  <si>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</si>
  <si>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</si>
  <si>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</si>
  <si>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</si>
  <si>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</si>
  <si>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</si>
  <si>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</si>
  <si>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</si>
  <si>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</si>
  <si>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</si>
  <si>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</si>
  <si>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</si>
  <si>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</si>
  <si>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</si>
  <si>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</si>
  <si>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</si>
  <si>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</si>
  <si>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</si>
  <si>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</si>
  <si>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</si>
  <si>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</si>
  <si>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</si>
  <si>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</si>
  <si>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</si>
  <si>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</si>
  <si>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</si>
  <si>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</si>
  <si>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</si>
  <si>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</si>
  <si>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</si>
  <si>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</si>
  <si>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</si>
  <si>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</si>
  <si>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</si>
  <si>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</si>
  <si>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</si>
  <si>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</si>
  <si>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</si>
  <si>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</si>
  <si>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</si>
  <si>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</si>
  <si>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</si>
  <si>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</si>
  <si>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</si>
  <si>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</si>
  <si>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</si>
  <si>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</si>
  <si>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</si>
  <si>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</si>
  <si>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</si>
  <si>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</si>
  <si>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</si>
  <si>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</si>
  <si>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</si>
  <si>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</si>
  <si>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</si>
  <si>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</si>
  <si>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</si>
  <si>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</si>
  <si>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</si>
  <si>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</si>
  <si>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</si>
  <si>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</si>
  <si>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</si>
  <si>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</si>
  <si>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</si>
  <si>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</si>
  <si>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</si>
  <si>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</si>
  <si>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</si>
  <si>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</si>
  <si>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</si>
  <si>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</si>
  <si>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</si>
  <si>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</si>
  <si>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</si>
  <si>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</si>
  <si>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</si>
  <si>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</si>
  <si>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</si>
  <si>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</si>
  <si>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</si>
  <si>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</si>
  <si>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</si>
  <si>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</si>
  <si>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</si>
  <si>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</si>
  <si>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</si>
  <si>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</si>
  <si>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</si>
  <si>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</si>
  <si>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</si>
  <si>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</si>
  <si>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</si>
  <si>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</si>
  <si>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</si>
  <si>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</si>
  <si>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</si>
  <si>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</si>
  <si>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</si>
  <si>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</si>
  <si>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</si>
  <si>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</si>
  <si>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</si>
  <si>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</si>
  <si>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</si>
  <si>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</si>
  <si>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</si>
  <si>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</si>
  <si>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</si>
  <si>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</si>
  <si>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</si>
  <si>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</si>
  <si>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</si>
  <si>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</si>
  <si>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</si>
  <si>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</si>
  <si>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</si>
  <si>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</si>
  <si>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</si>
  <si>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</si>
  <si>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</si>
  <si>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</si>
  <si>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</si>
  <si>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</si>
  <si>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</si>
  <si>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</si>
  <si>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</si>
  <si>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</si>
  <si>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</si>
  <si>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</si>
  <si>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</si>
  <si>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</si>
  <si>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</si>
  <si>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</si>
  <si>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</si>
  <si>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</si>
  <si>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</si>
  <si>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</si>
  <si>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</si>
  <si>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</si>
  <si>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</si>
  <si>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</si>
  <si>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</si>
  <si>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</si>
  <si>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</si>
  <si>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</si>
  <si>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</si>
  <si>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</si>
  <si>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</si>
  <si>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</si>
  <si>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</si>
  <si>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</si>
  <si>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</si>
  <si>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</si>
  <si>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</si>
  <si>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</si>
  <si>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</si>
  <si>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</si>
  <si>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</si>
  <si>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</si>
  <si>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</si>
  <si>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</si>
  <si>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</si>
  <si>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</si>
  <si>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</si>
  <si>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</si>
  <si>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</si>
  <si>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</si>
  <si>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</si>
  <si>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</si>
  <si>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</si>
  <si>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</si>
  <si>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</si>
  <si>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</si>
  <si>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</si>
  <si>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</si>
  <si>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</si>
  <si>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</si>
  <si>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</si>
  <si>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</si>
  <si>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</si>
  <si>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</si>
  <si>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</si>
  <si>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</si>
  <si>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</si>
  <si>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</si>
  <si>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</si>
  <si>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</si>
  <si>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</si>
  <si>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</si>
  <si>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</si>
  <si>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</si>
  <si>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</si>
  <si>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</si>
  <si>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</si>
  <si>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</si>
  <si>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</si>
  <si>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</si>
  <si>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</si>
  <si>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</si>
  <si>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</si>
  <si>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</si>
  <si>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</si>
  <si>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</si>
  <si>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</si>
  <si>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</si>
  <si>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</si>
  <si>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</si>
  <si>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</si>
  <si>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</si>
  <si>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</si>
  <si>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</si>
  <si>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</si>
  <si>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</si>
  <si>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</si>
  <si>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</si>
  <si>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</si>
  <si>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</si>
  <si>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</si>
  <si>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</si>
  <si>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</si>
  <si>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</si>
  <si>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</si>
  <si>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</si>
  <si>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</si>
  <si>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</si>
  <si>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</si>
  <si>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</si>
  <si>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</si>
  <si>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</si>
  <si>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</si>
  <si>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</si>
  <si>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</si>
  <si>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</si>
  <si>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</si>
  <si>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</si>
  <si>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</si>
  <si>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</si>
  <si>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</si>
  <si>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</si>
  <si>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</si>
  <si>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</si>
  <si>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</si>
  <si>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</si>
  <si>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</si>
  <si>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</si>
  <si>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</si>
  <si>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</si>
  <si>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</si>
  <si>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</si>
  <si>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</si>
  <si>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</si>
  <si>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</si>
  <si>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</si>
  <si>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</si>
  <si>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</si>
  <si>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</si>
  <si>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</si>
  <si>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</si>
  <si>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</si>
  <si>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</si>
  <si>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</si>
  <si>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</si>
  <si>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</si>
  <si>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</si>
  <si>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</si>
  <si>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</si>
  <si>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</si>
  <si>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</si>
  <si>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</si>
  <si>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</si>
  <si>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</si>
  <si>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</si>
  <si>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</si>
  <si>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</si>
  <si>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</si>
  <si>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</si>
  <si>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</si>
  <si>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</si>
  <si>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</si>
  <si>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</si>
  <si>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</si>
  <si>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</si>
  <si>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</si>
  <si>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</si>
  <si>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</si>
  <si>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</si>
  <si>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</si>
  <si>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</si>
  <si>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</si>
  <si>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</si>
  <si>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</si>
  <si>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</si>
  <si>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</si>
  <si>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</si>
  <si>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</si>
  <si>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</si>
  <si>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</si>
  <si>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</si>
  <si>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</si>
  <si>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</si>
  <si>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</si>
  <si>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</si>
  <si>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</si>
  <si>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</si>
  <si>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</si>
  <si>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</si>
  <si>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</si>
  <si>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</si>
  <si>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</si>
  <si>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</si>
  <si>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</si>
  <si>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</si>
  <si>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</si>
  <si>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</si>
  <si>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</si>
  <si>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</si>
  <si>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</si>
  <si>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</si>
  <si>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</si>
  <si>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</si>
  <si>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</si>
  <si>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</si>
  <si>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</si>
  <si>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</si>
  <si>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</si>
  <si>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</si>
  <si>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</si>
  <si>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</si>
  <si>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</si>
  <si>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</si>
  <si>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</si>
  <si>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</si>
  <si>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</si>
  <si>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</si>
  <si>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</si>
  <si>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</si>
  <si>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</si>
  <si>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</si>
  <si>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</si>
  <si>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</si>
  <si>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</si>
  <si>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</si>
  <si>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</si>
  <si>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</si>
  <si>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</si>
  <si>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</si>
  <si>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</si>
  <si>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</si>
  <si>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</si>
  <si>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</si>
  <si>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</si>
  <si>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</si>
  <si>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</si>
  <si>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</si>
  <si>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</si>
  <si>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</si>
  <si>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</si>
  <si>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</si>
  <si>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</si>
  <si>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</si>
  <si>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</si>
  <si>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</si>
  <si>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</si>
  <si>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</si>
  <si>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</si>
  <si>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</si>
  <si>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</si>
  <si>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</si>
  <si>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</si>
  <si>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</si>
  <si>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</si>
  <si>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</si>
  <si>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</si>
  <si>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</si>
  <si>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</si>
  <si>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</si>
  <si>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</si>
  <si>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</si>
  <si>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</si>
  <si>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</si>
  <si>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</si>
  <si>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</si>
  <si>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</si>
  <si>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</si>
  <si>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</si>
  <si>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</si>
  <si>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</si>
  <si>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</si>
  <si>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</si>
  <si>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</si>
  <si>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</si>
  <si>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</si>
  <si>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</si>
  <si>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</si>
  <si>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</si>
  <si>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</si>
  <si>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</si>
  <si>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</si>
  <si>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</si>
  <si>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</si>
  <si>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</si>
  <si>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</si>
  <si>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</si>
  <si>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</si>
  <si>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</si>
  <si>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</si>
  <si>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</si>
  <si>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</si>
  <si>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</si>
  <si>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</si>
  <si>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</si>
  <si>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</si>
  <si>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</si>
  <si>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</si>
  <si>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</si>
  <si>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</si>
  <si>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</si>
  <si>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</si>
  <si>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</si>
  <si>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</si>
  <si>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</si>
  <si>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</si>
  <si>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</si>
  <si>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</si>
  <si>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</si>
  <si>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</si>
  <si>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</si>
  <si>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</si>
  <si>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</si>
  <si>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</si>
  <si>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</si>
  <si>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</si>
  <si>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</si>
  <si>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</si>
  <si>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</si>
  <si>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</si>
  <si>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</si>
  <si>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</si>
  <si>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</si>
  <si>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</si>
  <si>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</si>
  <si>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</si>
  <si>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</si>
  <si>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</si>
  <si>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</si>
  <si>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</si>
  <si>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</si>
  <si>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</si>
  <si>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</si>
  <si>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</si>
  <si>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</si>
  <si>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</si>
  <si>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</si>
  <si>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</si>
  <si>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</si>
  <si>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</si>
  <si>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</si>
  <si>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</si>
  <si>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</si>
  <si>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</si>
  <si>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</si>
  <si>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</si>
  <si>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</si>
  <si>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</si>
  <si>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</si>
  <si>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</si>
  <si>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</si>
  <si>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</si>
  <si>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</si>
  <si>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</si>
  <si>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</si>
  <si>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</si>
  <si>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</si>
  <si>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</si>
  <si>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</si>
  <si>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</si>
  <si>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</si>
  <si>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</si>
  <si>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</si>
  <si>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</si>
  <si>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</si>
  <si>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</si>
  <si>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</si>
  <si>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</si>
  <si>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</si>
  <si>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</si>
  <si>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</si>
  <si>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</si>
  <si>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</si>
  <si>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</si>
  <si>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</si>
  <si>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</si>
  <si>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</si>
  <si>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</si>
  <si>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</si>
  <si>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</si>
  <si>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</si>
  <si>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</si>
  <si>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</si>
  <si>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</si>
  <si>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</si>
  <si>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</si>
  <si>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</si>
  <si>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</si>
  <si>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</si>
  <si>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</si>
  <si>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</si>
  <si>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</si>
  <si>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</si>
  <si>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</si>
  <si>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</si>
  <si>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</si>
  <si>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</si>
  <si>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</si>
  <si>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</si>
  <si>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</si>
  <si>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</si>
  <si>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</si>
  <si>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</si>
  <si>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</si>
  <si>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</si>
  <si>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</si>
  <si>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</si>
  <si>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</si>
  <si>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</si>
  <si>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</si>
  <si>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</si>
  <si>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</si>
  <si>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</si>
  <si>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</si>
  <si>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</si>
  <si>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</si>
  <si>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</si>
  <si>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</si>
  <si>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</si>
  <si>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</si>
  <si>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</si>
  <si>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</si>
  <si>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</si>
  <si>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</si>
  <si>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</si>
  <si>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</si>
  <si>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</si>
  <si>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</si>
  <si>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</si>
  <si>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</si>
  <si>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</si>
  <si>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</si>
  <si>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</si>
  <si>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</si>
  <si>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</si>
  <si>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</si>
  <si>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</si>
  <si>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</si>
  <si>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</si>
  <si>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</si>
  <si>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</si>
  <si>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</si>
  <si>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</si>
  <si>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</si>
  <si>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</si>
  <si>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</si>
  <si>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</si>
  <si>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</si>
  <si>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</si>
  <si>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</si>
  <si>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</si>
  <si>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</si>
  <si>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</si>
  <si>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</si>
  <si>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</si>
  <si>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</si>
  <si>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</si>
  <si>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</si>
  <si>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</si>
  <si>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</si>
  <si>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</si>
  <si>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</si>
  <si>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</si>
  <si>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</si>
  <si>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</si>
  <si>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</si>
  <si>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</si>
  <si>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</si>
  <si>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</si>
  <si>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</si>
  <si>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</si>
  <si>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</si>
  <si>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</si>
  <si>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</si>
  <si>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</si>
  <si>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</si>
  <si>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</si>
  <si>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</si>
  <si>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</si>
  <si>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</si>
  <si>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</si>
  <si>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</si>
  <si>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</si>
  <si>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</si>
  <si>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</si>
  <si>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</si>
  <si>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</si>
  <si>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</si>
  <si>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</si>
  <si>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</si>
  <si>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</si>
  <si>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</si>
  <si>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</si>
  <si>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</si>
  <si>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</si>
  <si>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</si>
  <si>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</si>
  <si>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</si>
  <si>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</si>
  <si>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</si>
  <si>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</si>
  <si>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</si>
  <si>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</si>
  <si>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</si>
  <si>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</si>
  <si>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</si>
  <si>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</si>
  <si>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</si>
  <si>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</si>
  <si>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</si>
  <si>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</si>
  <si>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</si>
  <si>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</si>
  <si>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</si>
  <si>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</si>
  <si>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</si>
  <si>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</si>
  <si>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</si>
  <si>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</si>
  <si>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</si>
  <si>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</si>
  <si>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</si>
  <si>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</si>
  <si>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</si>
  <si>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</si>
  <si>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</si>
  <si>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</si>
  <si>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</si>
  <si>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</si>
  <si>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</si>
  <si>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</si>
  <si>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</si>
  <si>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</si>
  <si>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</si>
  <si>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</si>
  <si>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</si>
  <si>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</si>
  <si>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</si>
  <si>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</si>
  <si>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</si>
  <si>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</si>
  <si>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</si>
  <si>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</si>
  <si>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</si>
  <si>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</si>
  <si>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</si>
  <si>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</si>
  <si>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</si>
  <si>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</si>
  <si>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</si>
  <si>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</si>
  <si>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</si>
  <si>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</si>
  <si>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</si>
  <si>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</si>
  <si>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</si>
  <si>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</si>
  <si>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</si>
  <si>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</si>
  <si>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</si>
  <si>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</si>
  <si>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</si>
  <si>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</si>
  <si>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</si>
  <si>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</si>
  <si>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</si>
  <si>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</si>
  <si>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</si>
  <si>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</si>
  <si>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</si>
  <si>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</si>
  <si>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</si>
  <si>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</si>
  <si>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</si>
  <si>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</si>
  <si>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</si>
  <si>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</si>
  <si>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</si>
  <si>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</si>
  <si>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</si>
  <si>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</si>
  <si>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</si>
  <si>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</si>
  <si>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</si>
  <si>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</si>
  <si>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</si>
  <si>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</si>
  <si>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</si>
  <si>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</si>
  <si>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</si>
  <si>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</si>
  <si>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</si>
  <si>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</si>
  <si>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</si>
  <si>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</si>
  <si>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</si>
  <si>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</si>
  <si>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</si>
  <si>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</si>
  <si>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</si>
  <si>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</si>
  <si>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</si>
  <si>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</si>
  <si>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</si>
  <si>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</si>
  <si>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</si>
  <si>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</si>
  <si>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</si>
  <si>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</si>
  <si>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</si>
  <si>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</si>
  <si>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</si>
  <si>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</si>
  <si>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</si>
  <si>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</si>
  <si>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</si>
  <si>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</si>
  <si>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</si>
  <si>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</si>
  <si>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</si>
  <si>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</si>
  <si>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</si>
  <si>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</si>
  <si>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</si>
  <si>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</si>
  <si>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</si>
  <si>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</si>
  <si>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</si>
  <si>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</si>
  <si>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</si>
  <si>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</si>
  <si>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</si>
  <si>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</si>
  <si>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</si>
  <si>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</si>
  <si>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</si>
  <si>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</si>
  <si>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</si>
  <si>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</si>
  <si>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</si>
  <si>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</si>
  <si>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</si>
  <si>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</si>
  <si>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</si>
  <si>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</si>
  <si>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</si>
  <si>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</si>
  <si>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</si>
  <si>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</si>
  <si>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</si>
  <si>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</si>
  <si>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</si>
  <si>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</si>
  <si>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</si>
  <si>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</si>
  <si>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</si>
  <si>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</si>
  <si>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</si>
  <si>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</si>
  <si>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</si>
  <si>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</si>
  <si>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</si>
  <si>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</si>
  <si>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</si>
  <si>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</si>
  <si>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</si>
  <si>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</si>
  <si>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</si>
  <si>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</si>
  <si>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</si>
  <si>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</si>
  <si>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</si>
  <si>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</si>
  <si>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</si>
  <si>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</si>
  <si>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</si>
  <si>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</si>
  <si>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</si>
  <si>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</si>
  <si>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</si>
  <si>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</si>
  <si>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</si>
  <si>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</si>
  <si>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</si>
  <si>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</si>
  <si>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</si>
  <si>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</si>
  <si>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</si>
  <si>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</si>
  <si>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</si>
  <si>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</si>
  <si>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</si>
  <si>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</si>
  <si>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</si>
  <si>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</si>
  <si>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</si>
  <si>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</si>
  <si>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</si>
  <si>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</si>
  <si>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</si>
  <si>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</si>
  <si>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</si>
  <si>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</si>
  <si>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</si>
  <si>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</si>
  <si>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</si>
  <si>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</si>
  <si>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</si>
  <si>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</si>
  <si>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</si>
  <si>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</si>
  <si>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</si>
  <si>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</si>
  <si>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</si>
  <si>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</si>
  <si>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</si>
  <si>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</si>
  <si>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</si>
  <si>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</si>
  <si>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</si>
  <si>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</si>
  <si>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</si>
  <si>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</si>
  <si>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</si>
  <si>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</si>
  <si>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</si>
  <si>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</si>
  <si>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</si>
  <si>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</si>
  <si>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</si>
  <si>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</si>
  <si>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</si>
  <si>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</si>
  <si>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</si>
  <si>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</si>
  <si>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</si>
  <si>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</si>
  <si>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</si>
  <si>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</si>
  <si>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</si>
  <si>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</si>
  <si>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</si>
  <si>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</si>
  <si>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</si>
  <si>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</si>
  <si>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</si>
  <si>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</si>
  <si>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</si>
  <si>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</si>
  <si>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</si>
  <si>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</si>
  <si>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</si>
  <si>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</si>
  <si>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</si>
  <si>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</si>
  <si>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</si>
  <si>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</si>
  <si>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</si>
  <si>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</si>
  <si>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</si>
  <si>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</si>
  <si>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</si>
  <si>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</si>
  <si>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</si>
  <si>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</si>
  <si>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</si>
  <si>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</si>
  <si>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</si>
  <si>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</si>
  <si>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</si>
  <si>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</si>
  <si>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</si>
  <si>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</si>
  <si>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</si>
  <si>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</si>
  <si>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</si>
  <si>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</si>
  <si>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</si>
  <si>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</si>
  <si>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</si>
  <si>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</si>
  <si>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</si>
  <si>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</si>
  <si>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</si>
  <si>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</si>
  <si>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</si>
  <si>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</si>
  <si>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</si>
  <si>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</si>
  <si>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</si>
  <si>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</si>
  <si>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</si>
  <si>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</si>
  <si>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</si>
  <si>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</si>
  <si>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</si>
  <si>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</si>
  <si>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</si>
  <si>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</si>
  <si>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</si>
  <si>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</si>
  <si>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</si>
  <si>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</si>
  <si>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</si>
  <si>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</si>
  <si>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</si>
  <si>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</si>
  <si>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</si>
  <si>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</si>
  <si>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</si>
  <si>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</si>
  <si>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</si>
  <si>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</si>
  <si>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</si>
  <si>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</si>
  <si>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</si>
  <si>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</si>
  <si>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</si>
  <si>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</si>
  <si>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</si>
  <si>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</si>
  <si>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</si>
  <si>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</si>
  <si>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</si>
  <si>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</si>
  <si>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</si>
  <si>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</si>
  <si>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</si>
  <si>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</si>
  <si>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</si>
  <si>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</si>
  <si>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</si>
  <si>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</si>
  <si>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</si>
  <si>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</si>
  <si>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</si>
  <si>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</si>
  <si>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</si>
  <si>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</si>
  <si>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</si>
  <si>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</si>
  <si>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</si>
  <si>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</si>
  <si>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</si>
  <si>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</si>
  <si>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</si>
  <si>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</si>
  <si>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</si>
  <si>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</si>
  <si>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</si>
  <si>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</si>
  <si>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</si>
  <si>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</si>
  <si>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</si>
  <si>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</si>
  <si>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</si>
  <si>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</si>
  <si>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</si>
  <si>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</si>
  <si>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</si>
  <si>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</si>
  <si>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</si>
  <si>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</si>
  <si>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</si>
  <si>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</si>
  <si>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</si>
  <si>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</si>
  <si>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</si>
  <si>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</si>
  <si>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</si>
  <si>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</si>
  <si>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</si>
  <si>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</si>
  <si>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</si>
  <si>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</si>
  <si>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</si>
  <si>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</si>
  <si>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</si>
  <si>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</si>
  <si>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</si>
  <si>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</si>
  <si>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</si>
  <si>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</si>
  <si>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</si>
  <si>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</si>
  <si>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</si>
  <si>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</si>
  <si>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</si>
  <si>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</si>
  <si>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</si>
  <si>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</si>
  <si>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</si>
  <si>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</si>
  <si>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</si>
  <si>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</si>
  <si>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</si>
  <si>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</si>
  <si>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</si>
  <si>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</si>
  <si>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</si>
  <si>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</si>
  <si>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</si>
  <si>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</si>
  <si>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</si>
  <si>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</si>
  <si>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</si>
  <si>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</si>
  <si>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</si>
  <si>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</si>
  <si>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</si>
  <si>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</si>
  <si>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</si>
  <si>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</si>
  <si>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</si>
  <si>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</si>
  <si>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</si>
  <si>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</si>
  <si>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</si>
  <si>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</si>
  <si>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</si>
  <si>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</si>
  <si>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</si>
  <si>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</si>
  <si>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</si>
  <si>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</si>
  <si>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</si>
  <si>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</si>
  <si>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</si>
  <si>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</si>
  <si>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</si>
  <si>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</si>
  <si>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</si>
  <si>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</si>
  <si>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</si>
  <si>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</si>
  <si>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</si>
  <si>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</si>
  <si>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</si>
  <si>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</si>
  <si>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</si>
  <si>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</si>
  <si>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</si>
  <si>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</si>
  <si>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</si>
  <si>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</si>
  <si>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</si>
  <si>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</si>
  <si>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</si>
  <si>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</si>
  <si>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</si>
  <si>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</si>
  <si>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</si>
  <si>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</si>
  <si>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</si>
  <si>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</si>
  <si>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</si>
  <si>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</si>
  <si>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</si>
  <si>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</si>
  <si>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</si>
  <si>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</si>
  <si>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</si>
  <si>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</si>
  <si>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</si>
  <si>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</si>
  <si>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</si>
  <si>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</si>
  <si>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</si>
  <si>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</si>
  <si>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</si>
  <si>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</si>
  <si>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</si>
  <si>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</si>
  <si>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</si>
  <si>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</si>
  <si>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</si>
  <si>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</si>
  <si>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</si>
  <si>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</si>
  <si>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</si>
  <si>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</si>
  <si>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</si>
  <si>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</si>
  <si>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</si>
  <si>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</si>
  <si>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</si>
  <si>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</si>
  <si>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</si>
  <si>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</si>
  <si>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</si>
  <si>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</si>
  <si>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</si>
  <si>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</si>
  <si>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</si>
  <si>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</si>
  <si>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</si>
  <si>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</si>
  <si>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</si>
  <si>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</si>
  <si>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</si>
  <si>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</si>
  <si>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</si>
  <si>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</si>
  <si>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</si>
  <si>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</si>
  <si>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</si>
  <si>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</si>
  <si>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</si>
  <si>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</si>
  <si>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</si>
  <si>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</si>
  <si>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</si>
  <si>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</si>
  <si>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</si>
  <si>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</si>
  <si>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</si>
  <si>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</si>
  <si>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</si>
  <si>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</si>
  <si>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</si>
  <si>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</si>
  <si>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</si>
  <si>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</si>
  <si>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</si>
  <si>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</si>
  <si>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</si>
  <si>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</si>
  <si>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</si>
  <si>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</si>
  <si>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</si>
  <si>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</si>
  <si>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</si>
  <si>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</si>
  <si>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</si>
  <si>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</si>
  <si>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</si>
  <si>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</si>
  <si>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</si>
  <si>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</si>
  <si>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</si>
  <si>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</si>
  <si>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</si>
  <si>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</si>
  <si>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</si>
  <si>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</si>
  <si>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</si>
  <si>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</si>
  <si>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</si>
  <si>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</si>
  <si>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</si>
  <si>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</si>
  <si>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</si>
  <si>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</si>
  <si>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</si>
  <si>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</si>
  <si>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</si>
  <si>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</si>
  <si>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</si>
  <si>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</si>
  <si>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</si>
  <si>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</si>
  <si>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</si>
  <si>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</si>
  <si>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</si>
  <si>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</si>
  <si>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</si>
  <si>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</si>
  <si>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</si>
  <si>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</si>
  <si>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</si>
  <si>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</si>
  <si>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</si>
  <si>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</si>
  <si>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</si>
  <si>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</si>
  <si>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</si>
  <si>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</si>
  <si>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</si>
  <si>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</si>
  <si>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</si>
  <si>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</si>
  <si>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</si>
  <si>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</si>
  <si>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</si>
  <si>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</si>
  <si>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</si>
  <si>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</si>
  <si>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</si>
  <si>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</si>
  <si>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</si>
  <si>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</si>
  <si>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</si>
  <si>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</si>
  <si>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</si>
  <si>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</si>
  <si>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</si>
  <si>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</si>
  <si>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</si>
  <si>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</si>
  <si>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</si>
  <si>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</si>
  <si>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</si>
  <si>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</si>
  <si>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</si>
  <si>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</si>
  <si>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</si>
  <si>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</si>
  <si>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</si>
  <si>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</si>
  <si>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</si>
  <si>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</si>
  <si>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</si>
  <si>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</si>
  <si>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</si>
  <si>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</si>
  <si>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</si>
  <si>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</si>
  <si>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</si>
  <si>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</si>
  <si>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</si>
  <si>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</si>
  <si>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</si>
  <si>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</si>
  <si>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</si>
  <si>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</si>
  <si>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</si>
  <si>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</si>
  <si>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</si>
  <si>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</si>
  <si>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</si>
  <si>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</si>
  <si>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</si>
  <si>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</si>
  <si>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</si>
  <si>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</si>
  <si>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</si>
  <si>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</si>
  <si>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</si>
  <si>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</si>
  <si>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</si>
  <si>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</si>
  <si>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</si>
  <si>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</si>
  <si>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</si>
  <si>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</si>
  <si>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</si>
  <si>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</si>
  <si>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</si>
  <si>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</si>
  <si>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</si>
  <si>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</si>
  <si>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</si>
  <si>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</si>
  <si>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</si>
  <si>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</si>
  <si>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</si>
  <si>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</si>
  <si>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</si>
  <si>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</si>
  <si>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</si>
  <si>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</si>
  <si>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</si>
  <si>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</si>
  <si>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</si>
  <si>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</si>
  <si>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</si>
  <si>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</si>
  <si>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</si>
  <si>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</si>
  <si>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</si>
  <si>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</si>
  <si>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</si>
  <si>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</si>
  <si>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</si>
  <si>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</si>
  <si>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</si>
  <si>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</si>
  <si>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</si>
  <si>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</si>
  <si>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</si>
  <si>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</si>
  <si>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</si>
  <si>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</si>
  <si>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</si>
  <si>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</si>
  <si>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</si>
  <si>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</si>
  <si>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</si>
  <si>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</si>
  <si>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</si>
  <si>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</si>
  <si>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</si>
  <si>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</si>
  <si>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</si>
  <si>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</si>
  <si>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</si>
  <si>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</si>
  <si>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</si>
  <si>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</si>
  <si>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</si>
  <si>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</si>
  <si>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</si>
  <si>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</si>
  <si>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</si>
  <si>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</si>
  <si>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</si>
  <si>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</si>
  <si>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</si>
  <si>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</si>
  <si>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</si>
  <si>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</si>
  <si>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</si>
  <si>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</si>
  <si>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</si>
  <si>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</si>
  <si>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</si>
  <si>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</si>
  <si>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</si>
  <si>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</si>
  <si>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</si>
  <si>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</si>
  <si>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</si>
  <si>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</si>
  <si>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</si>
  <si>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</si>
  <si>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</si>
  <si>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</si>
  <si>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</si>
  <si>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</si>
  <si>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</si>
  <si>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</si>
  <si>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</si>
  <si>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</si>
  <si>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</si>
  <si>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</si>
  <si>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</si>
  <si>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</si>
  <si>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</si>
  <si>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</si>
  <si>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</si>
  <si>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</si>
  <si>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</si>
  <si>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</si>
  <si>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</si>
  <si>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</si>
  <si>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</si>
  <si>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</si>
  <si>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</si>
  <si>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</si>
  <si>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</si>
  <si>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</si>
  <si>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</si>
  <si>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</si>
  <si>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</si>
  <si>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</si>
  <si>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</si>
  <si>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</si>
  <si>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</si>
  <si>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</si>
  <si>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</si>
  <si>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</si>
  <si>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</si>
  <si>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</si>
  <si>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</si>
  <si>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</si>
  <si>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</si>
  <si>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</si>
  <si>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</si>
  <si>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</si>
  <si>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</si>
  <si>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</si>
  <si>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</si>
  <si>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</si>
  <si>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</si>
  <si>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</si>
  <si>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</si>
  <si>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</si>
  <si>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</si>
  <si>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</si>
  <si>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</si>
  <si>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</si>
  <si>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</si>
  <si>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</si>
  <si>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</si>
  <si>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</si>
  <si>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</si>
  <si>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</si>
  <si>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</si>
  <si>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</si>
  <si>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</si>
  <si>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</si>
  <si>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</si>
  <si>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</si>
  <si>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</si>
  <si>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</si>
  <si>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</si>
  <si>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</si>
  <si>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</si>
  <si>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</si>
  <si>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</si>
  <si>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</si>
  <si>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</si>
  <si>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</si>
  <si>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</si>
  <si>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</si>
  <si>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</si>
  <si>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</si>
  <si>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</si>
  <si>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</si>
  <si>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</si>
  <si>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</si>
  <si>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</si>
  <si>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</si>
  <si>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</si>
  <si>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</si>
  <si>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</si>
  <si>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</si>
  <si>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</si>
  <si>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</si>
  <si>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</si>
  <si>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</si>
  <si>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</si>
  <si>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</si>
  <si>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</si>
  <si>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</si>
  <si>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</si>
  <si>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</si>
  <si>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</si>
  <si>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</si>
  <si>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</si>
  <si>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</si>
  <si>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</si>
  <si>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</si>
  <si>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</si>
  <si>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</si>
  <si>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</si>
  <si>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</si>
  <si>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</si>
  <si>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</si>
  <si>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</si>
  <si>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</si>
  <si>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</si>
  <si>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</si>
  <si>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</si>
  <si>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</si>
  <si>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</si>
  <si>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</si>
  <si>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</si>
  <si>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</si>
  <si>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</si>
  <si>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</si>
  <si>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</si>
  <si>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</si>
  <si>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</si>
  <si>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</si>
  <si>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</si>
  <si>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</si>
  <si>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</si>
  <si>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</si>
  <si>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</si>
  <si>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</si>
  <si>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</si>
  <si>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</si>
  <si>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</si>
  <si>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</si>
  <si>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</si>
  <si>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</si>
  <si>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</si>
  <si>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</si>
  <si>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</si>
  <si>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</si>
  <si>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</si>
  <si>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</si>
  <si>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</si>
  <si>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</si>
  <si>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</si>
  <si>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</si>
  <si>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</si>
  <si>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</si>
  <si>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</si>
  <si>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</si>
  <si>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</si>
  <si>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</si>
  <si>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</si>
  <si>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</si>
  <si>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</si>
  <si>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</si>
  <si>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</si>
  <si>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</si>
  <si>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</si>
  <si>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</si>
  <si>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</si>
  <si>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</si>
  <si>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</si>
  <si>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</si>
  <si>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</si>
  <si>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</si>
  <si>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</si>
  <si>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</si>
  <si>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</si>
  <si>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</si>
  <si>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</si>
  <si>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</si>
  <si>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</si>
  <si>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</si>
  <si>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</si>
  <si>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</si>
  <si>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</si>
  <si>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</si>
  <si>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</si>
  <si>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</si>
  <si>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</si>
  <si>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</si>
  <si>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</si>
  <si>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</si>
  <si>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</si>
  <si>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</si>
  <si>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</si>
  <si>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</si>
  <si>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</si>
  <si>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</si>
  <si>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</si>
  <si>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</si>
  <si>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</si>
  <si>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</si>
  <si>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</si>
  <si>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</si>
  <si>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</si>
  <si>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</si>
  <si>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</si>
  <si>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</si>
  <si>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</si>
  <si>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</si>
  <si>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</si>
  <si>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</si>
  <si>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</si>
  <si>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</si>
  <si>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</si>
  <si>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</si>
  <si>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</si>
  <si>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</si>
  <si>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</si>
  <si>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</si>
  <si>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</si>
  <si>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</si>
  <si>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</si>
  <si>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</si>
  <si>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</si>
  <si>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</si>
  <si>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</si>
  <si>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</si>
  <si>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</si>
  <si>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</si>
  <si>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</si>
  <si>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</si>
  <si>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</si>
  <si>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</si>
  <si>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</si>
  <si>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</si>
  <si>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</si>
  <si>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</si>
  <si>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</si>
  <si>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</si>
  <si>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</si>
  <si>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</si>
  <si>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</si>
  <si>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</si>
  <si>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</si>
  <si>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</si>
  <si>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</si>
  <si>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</si>
  <si>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</si>
  <si>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</si>
  <si>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</si>
  <si>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</si>
  <si>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</si>
  <si>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</si>
  <si>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</si>
  <si>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</si>
  <si>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</si>
  <si>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</si>
  <si>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</si>
  <si>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</si>
  <si>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</si>
  <si>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</si>
  <si>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</si>
  <si>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</si>
  <si>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</si>
  <si>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</si>
  <si>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</si>
  <si>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</si>
  <si>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</si>
  <si>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</si>
  <si>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</si>
  <si>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</si>
  <si>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</si>
  <si>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</si>
  <si>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</si>
  <si>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</si>
  <si>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</si>
  <si>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</si>
  <si>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</si>
  <si>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</si>
  <si>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</si>
  <si>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</si>
  <si>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</si>
  <si>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</si>
  <si>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</si>
  <si>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</si>
  <si>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</si>
  <si>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</si>
  <si>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</si>
  <si>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</si>
  <si>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</si>
  <si>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</si>
  <si>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</si>
  <si>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</si>
  <si>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</si>
  <si>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</si>
  <si>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</si>
  <si>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</si>
  <si>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</si>
  <si>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</si>
  <si>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</si>
  <si>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</si>
  <si>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</si>
  <si>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</si>
  <si>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</si>
  <si>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</si>
  <si>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</si>
  <si>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</si>
  <si>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</si>
  <si>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</si>
  <si>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</si>
  <si>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</si>
  <si>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</si>
  <si>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</si>
  <si>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</si>
  <si>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</si>
  <si>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</si>
  <si>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</si>
  <si>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</si>
  <si>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</si>
  <si>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</si>
  <si>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</si>
  <si>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</si>
  <si>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</si>
  <si>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</si>
  <si>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</si>
  <si>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</si>
  <si>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</si>
  <si>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</si>
  <si>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</si>
  <si>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</si>
  <si>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</si>
  <si>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</si>
  <si>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</si>
  <si>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</si>
  <si>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</si>
  <si>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</si>
  <si>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</si>
  <si>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</si>
  <si>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</si>
  <si>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</si>
  <si>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</si>
  <si>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</si>
  <si>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</si>
  <si>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</si>
  <si>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</si>
  <si>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</si>
  <si>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</si>
  <si>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</si>
  <si>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</si>
  <si>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</si>
  <si>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</si>
  <si>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</si>
  <si>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</si>
  <si>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</si>
  <si>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</si>
  <si>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</si>
  <si>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</si>
  <si>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</si>
  <si>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</si>
  <si>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</si>
  <si>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</si>
  <si>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</si>
  <si>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</si>
  <si>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</si>
  <si>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</si>
  <si>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</si>
  <si>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</si>
  <si>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</si>
  <si>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</si>
  <si>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</si>
  <si>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</si>
  <si>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</si>
  <si>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</si>
  <si>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</si>
  <si>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</si>
  <si>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</si>
  <si>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</si>
  <si>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</si>
  <si>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</si>
  <si>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</si>
  <si>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</si>
  <si>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</si>
  <si>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</si>
  <si>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</si>
  <si>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</si>
  <si>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</si>
  <si>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</si>
  <si>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</si>
  <si>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</si>
  <si>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</si>
  <si>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</si>
  <si>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</si>
  <si>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</si>
  <si>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</si>
  <si>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</si>
  <si>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</si>
  <si>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</si>
  <si>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</si>
  <si>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</si>
  <si>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</si>
  <si>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</si>
  <si>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</si>
  <si>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</si>
  <si>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</si>
  <si>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</si>
  <si>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</si>
  <si>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</si>
  <si>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</si>
  <si>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</si>
  <si>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</si>
  <si>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</si>
  <si>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</si>
  <si>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</si>
  <si>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</si>
  <si>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</si>
  <si>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</si>
  <si>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</si>
  <si>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</si>
  <si>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</si>
  <si>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</si>
  <si>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</si>
  <si>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</si>
  <si>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</si>
  <si>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</si>
  <si>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</si>
  <si>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</si>
  <si>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</si>
  <si>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</si>
  <si>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</si>
  <si>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</si>
  <si>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</si>
  <si>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</si>
  <si>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</si>
  <si>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</si>
  <si>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</si>
  <si>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</si>
  <si>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</si>
  <si>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</si>
  <si>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</si>
  <si>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</si>
  <si>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</si>
  <si>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</si>
  <si>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</si>
  <si>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</si>
  <si>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</si>
  <si>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</si>
  <si>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</si>
  <si>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</si>
  <si>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</si>
  <si>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</si>
  <si>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</si>
  <si>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</si>
  <si>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</si>
  <si>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</si>
  <si>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</si>
  <si>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</si>
  <si>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</si>
  <si>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</si>
  <si>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</si>
  <si>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</si>
  <si>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</si>
  <si>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</si>
  <si>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</si>
  <si>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</si>
  <si>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</si>
  <si>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</si>
  <si>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</si>
  <si>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</si>
  <si>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</si>
  <si>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</si>
  <si>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</si>
  <si>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</si>
  <si>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</si>
  <si>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</si>
  <si>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</si>
  <si>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</si>
  <si>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</si>
  <si>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</si>
  <si>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</si>
  <si>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</si>
  <si>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</si>
  <si>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</si>
  <si>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</si>
  <si>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</si>
  <si>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</si>
  <si>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</si>
  <si>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</si>
  <si>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</si>
  <si>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</si>
  <si>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</si>
  <si>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</si>
  <si>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</si>
  <si>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</si>
  <si>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</si>
  <si>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</si>
  <si>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</si>
  <si>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</si>
  <si>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</si>
  <si>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</si>
  <si>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</si>
  <si>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</si>
  <si>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</si>
  <si>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</si>
  <si>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</si>
  <si>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</si>
  <si>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</si>
  <si>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</si>
  <si>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</si>
  <si>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</si>
  <si>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</si>
  <si>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</si>
  <si>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</si>
  <si>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</si>
  <si>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</si>
  <si>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</si>
  <si>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</si>
  <si>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</si>
  <si>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</si>
  <si>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</si>
  <si>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</si>
  <si>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</si>
  <si>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</si>
  <si>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</si>
  <si>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</si>
  <si>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</si>
  <si>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</si>
  <si>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</si>
  <si>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</si>
  <si>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</si>
  <si>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</si>
  <si>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</si>
  <si>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</si>
  <si>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</si>
  <si>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</si>
  <si>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</si>
  <si>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</si>
  <si>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</si>
  <si>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</si>
  <si>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</si>
  <si>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</si>
  <si>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</si>
  <si>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</si>
  <si>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</si>
  <si>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</si>
  <si>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</si>
  <si>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</si>
  <si>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</si>
  <si>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</si>
  <si>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</si>
  <si>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</si>
  <si>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</si>
  <si>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</si>
  <si>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</si>
  <si>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</si>
  <si>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</si>
  <si>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</si>
  <si>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</si>
  <si>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</si>
  <si>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</si>
  <si>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</si>
  <si>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</si>
  <si>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</si>
  <si>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</si>
  <si>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</si>
  <si>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</si>
  <si>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</si>
  <si>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</si>
  <si>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</si>
  <si>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</si>
  <si>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</si>
  <si>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</si>
  <si>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</si>
  <si>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</si>
  <si>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</si>
  <si>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</si>
  <si>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</si>
  <si>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</si>
  <si>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</si>
  <si>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</si>
  <si>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</si>
  <si>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</si>
  <si>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</si>
  <si>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</si>
  <si>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</si>
  <si>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</si>
  <si>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</si>
  <si>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</si>
  <si>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</si>
  <si>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</si>
  <si>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</si>
  <si>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</si>
  <si>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</si>
  <si>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</si>
  <si>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</si>
  <si>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</si>
  <si>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</si>
  <si>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</si>
  <si>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</si>
  <si>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</si>
  <si>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</si>
  <si>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</si>
  <si>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</si>
  <si>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</si>
  <si>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</si>
  <si>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</si>
  <si>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</si>
  <si>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</si>
  <si>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</si>
  <si>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</si>
  <si>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</si>
  <si>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</si>
  <si>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</si>
  <si>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</si>
  <si>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</si>
  <si>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</si>
  <si>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</si>
  <si>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</si>
  <si>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</si>
  <si>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</si>
  <si>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</si>
  <si>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</si>
  <si>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</si>
  <si>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</si>
  <si>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</si>
  <si>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</si>
  <si>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</si>
  <si>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</si>
  <si>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</si>
  <si>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</si>
  <si>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</si>
  <si>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</si>
  <si>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</si>
  <si>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</si>
  <si>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</si>
  <si>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</si>
  <si>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</si>
  <si>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</si>
  <si>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</si>
  <si>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</si>
  <si>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</si>
  <si>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</si>
  <si>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</si>
  <si>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</si>
  <si>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</si>
  <si>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</si>
  <si>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</si>
  <si>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</si>
  <si>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</si>
  <si>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</si>
  <si>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</si>
  <si>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</si>
  <si>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</si>
  <si>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</si>
  <si>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</si>
  <si>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</si>
  <si>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</si>
  <si>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</si>
  <si>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</si>
  <si>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</si>
  <si>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</si>
  <si>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</si>
  <si>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</si>
  <si>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</si>
  <si>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</si>
  <si>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</si>
  <si>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</si>
  <si>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</si>
  <si>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</si>
  <si>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</si>
  <si>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</si>
  <si>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</si>
  <si>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</si>
  <si>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</si>
  <si>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</si>
  <si>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</si>
  <si>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</si>
  <si>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</si>
  <si>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</si>
  <si>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</si>
  <si>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</si>
  <si>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</si>
  <si>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</si>
  <si>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</si>
  <si>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</si>
  <si>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</si>
  <si>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</si>
  <si>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</si>
  <si>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</si>
  <si>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</si>
  <si>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</si>
  <si>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</si>
  <si>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</si>
  <si>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</si>
  <si>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</si>
  <si>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</si>
  <si>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</si>
  <si>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</si>
  <si>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</si>
  <si>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</si>
  <si>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</si>
  <si>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</si>
  <si>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</si>
  <si>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</si>
  <si>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</si>
  <si>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</si>
  <si>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</si>
  <si>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</si>
  <si>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</si>
  <si>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</si>
  <si>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</si>
  <si>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</si>
  <si>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</si>
  <si>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</si>
  <si>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</si>
  <si>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</si>
  <si>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</si>
  <si>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</si>
  <si>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</si>
  <si>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</si>
  <si>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</si>
  <si>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</si>
  <si>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</si>
  <si>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</si>
  <si>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</si>
  <si>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</si>
  <si>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</si>
  <si>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</si>
  <si>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</si>
  <si>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</si>
  <si>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</si>
  <si>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</si>
  <si>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</si>
  <si>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</si>
  <si>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</si>
  <si>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</si>
  <si>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</si>
  <si>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</si>
  <si>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</si>
  <si>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</si>
  <si>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</si>
  <si>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</si>
  <si>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</si>
  <si>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</si>
  <si>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</si>
  <si>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</si>
  <si>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</si>
  <si>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</si>
  <si>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</si>
  <si>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</si>
  <si>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</si>
  <si>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</si>
  <si>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</si>
  <si>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</si>
  <si>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</si>
  <si>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</si>
  <si>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</si>
  <si>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</si>
  <si>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</si>
  <si>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</si>
  <si>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</si>
  <si>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</si>
  <si>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</si>
  <si>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</si>
  <si>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</si>
  <si>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</si>
  <si>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</si>
  <si>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</si>
  <si>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</si>
  <si>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</si>
  <si>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</si>
  <si>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</si>
  <si>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</si>
  <si>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</si>
  <si>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</si>
  <si>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</si>
  <si>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</si>
  <si>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</si>
  <si>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</si>
  <si>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</si>
  <si>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</si>
  <si>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</si>
  <si>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</si>
  <si>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</si>
  <si>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</si>
  <si>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</si>
  <si>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</si>
  <si>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</si>
  <si>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</si>
  <si>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</si>
  <si>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</si>
  <si>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</si>
  <si>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</si>
  <si>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</si>
  <si>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</si>
  <si>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</si>
  <si>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</si>
  <si>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</si>
  <si>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</si>
  <si>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</si>
  <si>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</si>
  <si>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</si>
  <si>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</si>
  <si>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</si>
  <si>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</si>
  <si>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</si>
  <si>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</si>
  <si>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</si>
  <si>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</si>
  <si>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</si>
  <si>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</si>
  <si>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</si>
  <si>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</si>
  <si>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</si>
  <si>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</si>
  <si>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</si>
  <si>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</si>
  <si>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</si>
  <si>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</si>
  <si>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</si>
  <si>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</si>
  <si>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</si>
  <si>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</si>
  <si>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</si>
  <si>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</si>
  <si>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</si>
  <si>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</si>
  <si>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</si>
  <si>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</si>
  <si>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</si>
  <si>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</si>
  <si>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</si>
  <si>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</si>
  <si>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</si>
  <si>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</si>
  <si>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</si>
  <si>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</si>
  <si>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</si>
  <si>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</si>
  <si>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</si>
  <si>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</si>
  <si>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</si>
  <si>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</si>
  <si>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</si>
  <si>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</si>
  <si>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</si>
  <si>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</si>
  <si>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</si>
  <si>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</si>
  <si>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</si>
  <si>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</si>
  <si>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</si>
  <si>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</si>
  <si>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</si>
  <si>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</si>
  <si>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</si>
  <si>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</si>
  <si>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</si>
  <si>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</si>
  <si>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</si>
  <si>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</si>
  <si>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</si>
  <si>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</si>
  <si>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</si>
  <si>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</si>
  <si>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</si>
  <si>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</si>
  <si>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</si>
  <si>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</si>
  <si>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</si>
  <si>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</si>
  <si>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</si>
  <si>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</si>
  <si>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</si>
  <si>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</si>
  <si>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</si>
  <si>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</si>
  <si>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</si>
  <si>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</si>
  <si>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</si>
  <si>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</si>
  <si>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</si>
  <si>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</si>
  <si>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</si>
  <si>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</si>
  <si>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</si>
  <si>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</si>
  <si>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</si>
  <si>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</si>
  <si>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</si>
  <si>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</si>
  <si>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</si>
  <si>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</si>
  <si>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</si>
  <si>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</si>
  <si>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</si>
  <si>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</si>
  <si>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</si>
  <si>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</si>
  <si>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</si>
  <si>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</si>
  <si>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</si>
  <si>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</si>
  <si>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</si>
  <si>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</si>
  <si>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</si>
  <si>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</si>
  <si>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</si>
  <si>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</si>
  <si>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</si>
  <si>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</si>
  <si>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</si>
  <si>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</si>
  <si>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</si>
  <si>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</si>
  <si>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</si>
  <si>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</si>
  <si>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</si>
  <si>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</si>
  <si>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</si>
  <si>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</si>
  <si>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</si>
  <si>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</si>
  <si>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</si>
  <si>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</si>
  <si>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</si>
  <si>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</si>
  <si>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</si>
  <si>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</si>
  <si>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</si>
  <si>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</si>
  <si>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</si>
  <si>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</si>
  <si>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</si>
  <si>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</si>
  <si>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</si>
  <si>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</si>
  <si>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</si>
  <si>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</si>
  <si>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</si>
  <si>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</si>
  <si>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</si>
  <si>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</si>
  <si>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</si>
  <si>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</si>
  <si>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</si>
  <si>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</si>
  <si>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</si>
  <si>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</si>
  <si>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</si>
  <si>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</si>
  <si>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</si>
  <si>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</si>
  <si>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</si>
  <si>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</si>
  <si>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</si>
  <si>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</si>
  <si>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</si>
  <si>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</si>
  <si>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</si>
  <si>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</si>
  <si>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</si>
  <si>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</si>
  <si>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</si>
  <si>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</si>
  <si>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</si>
  <si>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</si>
  <si>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</si>
  <si>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</si>
  <si>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</si>
  <si>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</si>
  <si>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</si>
  <si>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</si>
  <si>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</si>
  <si>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</si>
  <si>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</si>
  <si>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</si>
  <si>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</si>
  <si>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</si>
  <si>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</si>
  <si>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</si>
  <si>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</si>
  <si>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</si>
  <si>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</si>
  <si>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</si>
  <si>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</si>
  <si>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</si>
  <si>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</si>
  <si>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</si>
  <si>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</si>
  <si>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</si>
  <si>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</si>
  <si>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</si>
  <si>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</si>
  <si>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</si>
  <si>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</si>
  <si>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</si>
  <si>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</si>
  <si>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</si>
  <si>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</si>
  <si>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</si>
  <si>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</si>
  <si>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</si>
  <si>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</si>
  <si>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</si>
  <si>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</si>
  <si>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</si>
  <si>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</si>
  <si>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</si>
  <si>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</si>
  <si>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</si>
  <si>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</si>
  <si>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</si>
  <si>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</si>
  <si>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</si>
  <si>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</si>
  <si>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</si>
  <si>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</si>
  <si>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</si>
  <si>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</si>
  <si>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</si>
  <si>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</si>
  <si>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</si>
  <si>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</si>
  <si>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</si>
  <si>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</si>
  <si>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</si>
  <si>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</si>
  <si>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</si>
  <si>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</si>
  <si>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</si>
  <si>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</si>
  <si>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</si>
  <si>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</si>
  <si>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</si>
  <si>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</si>
  <si>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</si>
  <si>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</si>
  <si>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</si>
  <si>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</si>
  <si>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</si>
  <si>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</si>
  <si>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</si>
  <si>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</si>
  <si>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</si>
  <si>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</si>
  <si>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</si>
  <si>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</si>
  <si>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</si>
  <si>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</si>
  <si>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</si>
  <si>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</si>
  <si>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</si>
  <si>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</si>
  <si>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</si>
  <si>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</si>
  <si>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</si>
  <si>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</si>
  <si>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</si>
  <si>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</si>
  <si>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</si>
  <si>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</si>
  <si>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</si>
  <si>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</si>
  <si>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</si>
  <si>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</si>
  <si>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</si>
  <si>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</si>
  <si>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</si>
  <si>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</si>
  <si>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</si>
  <si>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</si>
  <si>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</si>
  <si>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</si>
  <si>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</si>
  <si>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</si>
  <si>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</si>
  <si>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</si>
  <si>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</si>
  <si>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</si>
  <si>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</si>
  <si>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</si>
  <si>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</si>
  <si>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</si>
  <si>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</si>
  <si>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</si>
  <si>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</si>
  <si>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</si>
  <si>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</si>
  <si>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</si>
  <si>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</si>
  <si>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</si>
  <si>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</si>
  <si>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</si>
  <si>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</si>
  <si>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</si>
  <si>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</si>
  <si>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</si>
  <si>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</si>
  <si>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</si>
  <si>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</si>
  <si>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</si>
  <si>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</si>
  <si>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</si>
  <si>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</si>
  <si>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</si>
  <si>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</si>
  <si>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</si>
  <si>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</si>
  <si>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</si>
  <si>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</si>
  <si>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</si>
  <si>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</si>
  <si>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</si>
  <si>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</si>
  <si>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</si>
  <si>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</si>
  <si>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</si>
  <si>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</si>
  <si>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</si>
  <si>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</si>
  <si>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</si>
  <si>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</si>
  <si>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</si>
  <si>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</si>
  <si>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</si>
  <si>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</si>
  <si>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</si>
  <si>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</si>
  <si>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</si>
  <si>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</si>
  <si>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</si>
  <si>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</si>
  <si>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</si>
  <si>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</si>
  <si>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</si>
  <si>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</si>
  <si>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</si>
  <si>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</si>
  <si>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</si>
  <si>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</si>
  <si>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</si>
  <si>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</si>
  <si>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</si>
  <si>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</si>
  <si>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</si>
  <si>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</si>
  <si>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</si>
  <si>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</si>
  <si>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</si>
  <si>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</si>
  <si>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</si>
  <si>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</si>
  <si>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</si>
  <si>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</si>
  <si>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</si>
  <si>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</si>
  <si>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</si>
  <si>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</si>
  <si>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</si>
  <si>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</si>
  <si>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</si>
  <si>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</si>
  <si>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</si>
  <si>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</si>
  <si>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</si>
  <si>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</si>
  <si>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</si>
  <si>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</si>
  <si>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</si>
  <si>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</si>
  <si>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</si>
  <si>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</si>
  <si>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</si>
  <si>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</si>
  <si>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</si>
  <si>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</si>
  <si>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</si>
  <si>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</si>
  <si>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</si>
  <si>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</si>
  <si>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</si>
  <si>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</si>
  <si>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</si>
  <si>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</si>
  <si>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</si>
  <si>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</si>
  <si>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</si>
  <si>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</si>
  <si>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</si>
  <si>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</si>
  <si>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</si>
  <si>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</si>
  <si>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</si>
  <si>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</si>
  <si>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</si>
  <si>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</si>
  <si>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</si>
  <si>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</si>
  <si>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</si>
  <si>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</si>
  <si>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</si>
  <si>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</si>
  <si>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</si>
  <si>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</si>
  <si>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</si>
  <si>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</si>
  <si>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</si>
  <si>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</si>
  <si>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</si>
  <si>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</si>
  <si>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</si>
  <si>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</si>
  <si>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</si>
  <si>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</si>
  <si>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</si>
  <si>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</si>
  <si>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</si>
  <si>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</si>
  <si>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</si>
  <si>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</si>
  <si>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</si>
  <si>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</si>
  <si>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</si>
  <si>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</si>
  <si>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</si>
  <si>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</si>
  <si>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</si>
  <si>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</si>
  <si>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</si>
  <si>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</si>
  <si>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</si>
  <si>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</si>
  <si>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</si>
  <si>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</si>
  <si>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</si>
  <si>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</si>
  <si>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</si>
  <si>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</si>
  <si>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</si>
  <si>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</si>
  <si>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</si>
  <si>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</si>
  <si>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</si>
  <si>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</si>
  <si>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</si>
  <si>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</si>
  <si>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</si>
  <si>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</si>
  <si>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</si>
  <si>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</si>
  <si>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</si>
  <si>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</si>
  <si>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</si>
  <si>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</si>
  <si>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</si>
  <si>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</si>
  <si>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</si>
  <si>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</si>
  <si>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</si>
  <si>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</si>
  <si>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</si>
  <si>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</si>
  <si>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</si>
  <si>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</si>
  <si>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</si>
  <si>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</si>
  <si>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</si>
  <si>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</si>
  <si>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</si>
  <si>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</si>
  <si>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</si>
  <si>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</si>
  <si>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</si>
  <si>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</si>
  <si>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</si>
  <si>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</si>
  <si>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</si>
  <si>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</si>
  <si>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</si>
  <si>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</si>
  <si>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</si>
  <si>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</si>
  <si>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</si>
  <si>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</si>
  <si>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</si>
  <si>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</si>
  <si>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</si>
  <si>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</si>
  <si>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</si>
  <si>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</si>
  <si>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</si>
  <si>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</si>
  <si>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</si>
  <si>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</si>
  <si>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</si>
  <si>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</si>
  <si>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</si>
  <si>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</si>
  <si>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</si>
  <si>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</si>
  <si>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</si>
  <si>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</si>
  <si>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</si>
  <si>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</si>
  <si>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</si>
  <si>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</si>
  <si>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</si>
  <si>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</si>
  <si>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</si>
  <si>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</si>
  <si>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</si>
  <si>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</si>
  <si>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</si>
  <si>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</si>
  <si>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</si>
  <si>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</si>
  <si>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</si>
  <si>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</si>
  <si>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</si>
  <si>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</si>
  <si>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</si>
  <si>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</si>
  <si>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</si>
  <si>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</si>
  <si>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</si>
  <si>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</si>
  <si>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</si>
  <si>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</si>
  <si>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</si>
  <si>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</si>
  <si>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</si>
  <si>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</si>
  <si>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</si>
  <si>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</si>
  <si>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</si>
  <si>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</si>
  <si>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</si>
  <si>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</si>
  <si>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</si>
  <si>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</si>
  <si>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</si>
  <si>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</si>
  <si>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</si>
  <si>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</si>
  <si>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</si>
  <si>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</si>
  <si>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</si>
  <si>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</si>
  <si>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</si>
  <si>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</si>
  <si>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</si>
  <si>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</si>
  <si>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</si>
  <si>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</si>
  <si>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</si>
  <si>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</si>
  <si>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</si>
  <si>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</si>
  <si>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</si>
  <si>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</si>
  <si>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</si>
  <si>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</si>
  <si>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</si>
  <si>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</si>
  <si>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</si>
  <si>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</si>
  <si>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</si>
  <si>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</si>
  <si>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</si>
  <si>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</si>
  <si>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</si>
  <si>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</si>
  <si>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</si>
  <si>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</si>
  <si>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</si>
  <si>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</si>
  <si>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</si>
  <si>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</si>
  <si>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</si>
  <si>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</si>
  <si>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</si>
  <si>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</si>
  <si>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</si>
  <si>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</si>
  <si>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</si>
  <si>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</si>
  <si>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</si>
  <si>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</si>
  <si>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</si>
  <si>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</si>
  <si>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</si>
  <si>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</si>
  <si>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</si>
  <si>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</si>
  <si>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</si>
  <si>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</si>
  <si>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</si>
  <si>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</si>
  <si>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</si>
  <si>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</si>
  <si>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</si>
  <si>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</si>
  <si>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</si>
  <si>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</si>
  <si>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</si>
  <si>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</si>
  <si>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</si>
  <si>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</si>
  <si>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</si>
  <si>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</si>
  <si>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</si>
  <si>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</si>
  <si>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</si>
  <si>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</si>
  <si>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</si>
  <si>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</si>
  <si>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</si>
  <si>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</si>
  <si>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</si>
  <si>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</si>
  <si>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</si>
  <si>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</si>
  <si>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</si>
  <si>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</si>
  <si>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</si>
  <si>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</si>
  <si>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</si>
  <si>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</si>
  <si>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</si>
  <si>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</si>
  <si>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</si>
  <si>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</si>
  <si>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</si>
  <si>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</si>
  <si>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</si>
  <si>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</si>
  <si>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</si>
  <si>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</si>
  <si>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</si>
  <si>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</si>
  <si>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</si>
  <si>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</si>
  <si>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</si>
  <si>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</si>
  <si>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</si>
  <si>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</si>
  <si>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</si>
  <si>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</si>
  <si>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</si>
  <si>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</si>
  <si>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</si>
  <si>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</si>
  <si>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</si>
  <si>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</si>
  <si>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</si>
  <si>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</si>
  <si>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</si>
  <si>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</si>
  <si>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</si>
  <si>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</si>
  <si>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</si>
  <si>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</si>
  <si>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</si>
  <si>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</si>
  <si>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</si>
  <si>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</si>
  <si>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</si>
  <si>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</si>
  <si>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</si>
  <si>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</si>
  <si>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</si>
  <si>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</si>
  <si>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</si>
  <si>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</si>
  <si>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</si>
  <si>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</si>
  <si>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</si>
  <si>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</si>
  <si>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</si>
  <si>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</si>
  <si>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</si>
  <si>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</si>
  <si>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</si>
  <si>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</si>
  <si>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</si>
  <si>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</si>
  <si>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</si>
  <si>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</si>
  <si>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</si>
  <si>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</si>
  <si>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</si>
  <si>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</si>
  <si>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</si>
  <si>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</si>
  <si>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</si>
  <si>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</si>
  <si>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</si>
  <si>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</si>
  <si>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</si>
  <si>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</si>
  <si>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</si>
  <si>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</si>
  <si>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</si>
  <si>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</si>
  <si>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</si>
  <si>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</si>
  <si>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</si>
  <si>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</si>
  <si>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</si>
  <si>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</si>
  <si>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</si>
  <si>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</si>
  <si>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</si>
  <si>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</si>
  <si>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</si>
  <si>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</si>
  <si>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</si>
  <si>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</si>
  <si>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</si>
  <si>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</si>
  <si>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</si>
  <si>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</si>
  <si>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</si>
  <si>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</si>
  <si>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</si>
  <si>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</si>
  <si>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</si>
  <si>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</si>
  <si>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</si>
  <si>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</si>
  <si>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</si>
  <si>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</si>
  <si>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</si>
  <si>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</si>
  <si>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</si>
  <si>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</si>
  <si>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</si>
  <si>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</si>
  <si>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</si>
  <si>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</si>
  <si>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</si>
  <si>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</si>
  <si>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</si>
  <si>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</si>
  <si>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</si>
  <si>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</si>
  <si>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</si>
  <si>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</si>
  <si>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</si>
  <si>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</si>
  <si>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</si>
  <si>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</si>
  <si>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</si>
  <si>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</si>
  <si>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</si>
  <si>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</si>
  <si>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</si>
  <si>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</si>
  <si>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</si>
  <si>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</si>
  <si>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</si>
  <si>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</si>
  <si>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</si>
  <si>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</si>
  <si>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</si>
  <si>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</si>
  <si>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</si>
  <si>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</si>
  <si>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</si>
  <si>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</si>
  <si>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</si>
  <si>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</si>
  <si>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</si>
  <si>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</si>
  <si>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</si>
  <si>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</si>
  <si>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</si>
  <si>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</si>
  <si>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</si>
  <si>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</si>
  <si>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</si>
  <si>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</si>
  <si>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</si>
  <si>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</si>
  <si>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</si>
  <si>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</si>
  <si>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</si>
  <si>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</si>
  <si>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</si>
  <si>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</si>
  <si>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</si>
  <si>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</si>
  <si>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</si>
  <si>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</si>
  <si>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</si>
  <si>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</si>
  <si>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</si>
  <si>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</si>
  <si>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</si>
  <si>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</si>
  <si>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</si>
  <si>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</si>
  <si>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</si>
  <si>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</si>
  <si>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</si>
  <si>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</si>
  <si>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</si>
  <si>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</si>
  <si>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</si>
  <si>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</si>
  <si>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</si>
  <si>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</si>
  <si>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</si>
  <si>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</si>
  <si>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</si>
  <si>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</si>
  <si>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</si>
  <si>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</si>
  <si>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</si>
  <si>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</si>
  <si>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</si>
  <si>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</si>
  <si>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</si>
  <si>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</si>
  <si>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</si>
  <si>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</si>
  <si>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</si>
  <si>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</si>
  <si>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</si>
  <si>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</si>
  <si>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</si>
  <si>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</si>
  <si>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</si>
  <si>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</si>
  <si>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</si>
  <si>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</si>
  <si>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</si>
  <si>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</si>
  <si>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</si>
  <si>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</si>
  <si>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</si>
  <si>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</si>
  <si>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</si>
  <si>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</si>
  <si>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</si>
  <si>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</si>
  <si>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</si>
  <si>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</si>
  <si>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</si>
  <si>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</si>
  <si>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</si>
  <si>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</si>
  <si>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</si>
  <si>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</si>
  <si>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</si>
  <si>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</si>
  <si>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</si>
  <si>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</si>
  <si>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</si>
  <si>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</si>
  <si>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</si>
  <si>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</si>
  <si>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</si>
  <si>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</si>
  <si>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</si>
  <si>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</si>
  <si>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</si>
  <si>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</si>
  <si>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</si>
  <si>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</si>
  <si>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</si>
  <si>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</si>
  <si>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</si>
  <si>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</si>
  <si>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</si>
  <si>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</si>
  <si>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</si>
  <si>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</si>
  <si>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</si>
  <si>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</si>
  <si>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</si>
  <si>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</si>
  <si>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</si>
  <si>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</si>
  <si>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</si>
  <si>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</si>
  <si>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</si>
  <si>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</si>
  <si>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</si>
  <si>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</si>
  <si>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</si>
  <si>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</si>
  <si>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</si>
  <si>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</si>
  <si>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</si>
  <si>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</si>
  <si>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</si>
  <si>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</si>
  <si>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</si>
  <si>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</si>
  <si>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</si>
  <si>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</si>
  <si>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</si>
  <si>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</si>
  <si>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</si>
  <si>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</si>
  <si>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</si>
  <si>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</si>
  <si>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</si>
  <si>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</si>
  <si>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</si>
  <si>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</si>
  <si>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</si>
  <si>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</si>
  <si>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</si>
  <si>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</si>
  <si>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</si>
  <si>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</si>
  <si>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</si>
  <si>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</si>
  <si>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</si>
  <si>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</si>
  <si>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</si>
  <si>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</si>
  <si>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</si>
  <si>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</si>
  <si>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</si>
  <si>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</si>
  <si>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</si>
  <si>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</si>
  <si>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</si>
  <si>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</si>
  <si>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</si>
  <si>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</si>
  <si>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</si>
  <si>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</si>
  <si>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</si>
  <si>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</si>
  <si>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</si>
  <si>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</si>
  <si>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</si>
  <si>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</si>
  <si>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</si>
  <si>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</si>
  <si>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</si>
  <si>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</si>
  <si>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</si>
  <si>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</si>
  <si>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</si>
  <si>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</si>
  <si>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</si>
  <si>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</si>
  <si>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</si>
  <si>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</si>
  <si>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</si>
  <si>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</si>
  <si>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</si>
  <si>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</si>
  <si>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</si>
  <si>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</si>
  <si>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</si>
  <si>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</si>
  <si>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</si>
  <si>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</si>
  <si>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</si>
  <si>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</si>
  <si>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</si>
  <si>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</si>
  <si>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</si>
  <si>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</si>
  <si>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</si>
  <si>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</si>
  <si>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</si>
  <si>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</si>
  <si>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</si>
  <si>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</si>
  <si>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</si>
  <si>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</si>
  <si>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</si>
  <si>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</si>
  <si>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</si>
  <si>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</si>
  <si>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</si>
  <si>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</si>
  <si>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</si>
  <si>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</si>
  <si>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</si>
  <si>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</si>
  <si>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</si>
  <si>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</si>
  <si>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</si>
  <si>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</si>
  <si>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</si>
  <si>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</si>
  <si>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</si>
  <si>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</si>
  <si>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</si>
  <si>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</si>
  <si>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</si>
  <si>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</si>
  <si>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</si>
  <si>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</si>
  <si>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</si>
  <si>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</si>
  <si>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</si>
  <si>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</si>
  <si>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</si>
  <si>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</si>
  <si>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</si>
  <si>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</si>
  <si>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</si>
  <si>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</si>
  <si>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</si>
  <si>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</si>
  <si>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</si>
  <si>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</si>
  <si>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</si>
  <si>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</si>
  <si>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</si>
  <si>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</si>
  <si>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</si>
  <si>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</si>
  <si>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</si>
  <si>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</si>
  <si>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</si>
  <si>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</si>
  <si>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</si>
  <si>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</si>
  <si>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</si>
  <si>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</si>
  <si>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</si>
  <si>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</si>
  <si>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</si>
  <si>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</si>
  <si>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</si>
  <si>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</si>
  <si>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</si>
  <si>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</si>
  <si>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</si>
  <si>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</si>
  <si>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</si>
  <si>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</si>
  <si>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</si>
  <si>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</si>
  <si>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</si>
  <si>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</si>
  <si>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</si>
  <si>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</si>
  <si>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</si>
  <si>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</si>
  <si>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</si>
  <si>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</si>
  <si>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</si>
  <si>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</si>
  <si>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</si>
  <si>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</si>
  <si>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</si>
  <si>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</si>
  <si>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</si>
  <si>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</si>
  <si>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</si>
  <si>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</si>
  <si>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</si>
  <si>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</si>
  <si>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</si>
  <si>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</si>
  <si>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</si>
  <si>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</si>
  <si>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</si>
  <si>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</si>
  <si>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</si>
  <si>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</si>
  <si>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</si>
  <si>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</si>
  <si>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</si>
  <si>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</si>
  <si>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</si>
  <si>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</si>
  <si>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</si>
  <si>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</si>
  <si>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</si>
  <si>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</si>
  <si>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</si>
  <si>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</si>
  <si>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</si>
  <si>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</si>
  <si>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</si>
  <si>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</si>
  <si>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</si>
  <si>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</si>
  <si>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</si>
  <si>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</si>
  <si>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</si>
  <si>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</si>
  <si>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</si>
  <si>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</si>
  <si>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</si>
  <si>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</si>
  <si>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</si>
  <si>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</si>
  <si>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</si>
  <si>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</si>
  <si>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</si>
  <si>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</si>
  <si>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</si>
  <si>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</si>
  <si>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</si>
  <si>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</si>
  <si>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</si>
  <si>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</si>
  <si>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</si>
  <si>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</si>
  <si>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</si>
  <si>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</si>
  <si>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</si>
  <si>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</si>
  <si>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</si>
  <si>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</si>
  <si>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</si>
  <si>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</si>
  <si>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</si>
  <si>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</si>
  <si>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</si>
  <si>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</si>
  <si>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</si>
  <si>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</si>
  <si>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</si>
  <si>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</si>
  <si>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</si>
  <si>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</si>
  <si>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</si>
  <si>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</si>
  <si>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</si>
  <si>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</si>
  <si>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</si>
  <si>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</si>
  <si>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</si>
  <si>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</si>
  <si>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</si>
  <si>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</si>
  <si>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</si>
  <si>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</si>
  <si>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</si>
  <si>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</si>
  <si>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</si>
  <si>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</si>
  <si>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</si>
  <si>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</si>
  <si>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</si>
  <si>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</si>
  <si>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</si>
  <si>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</si>
  <si>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</si>
  <si>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</si>
  <si>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</si>
  <si>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</si>
  <si>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</si>
  <si>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</si>
  <si>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</si>
  <si>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</si>
  <si>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</si>
  <si>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</si>
  <si>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</si>
  <si>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</si>
  <si>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</si>
  <si>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</si>
  <si>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</si>
  <si>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</si>
  <si>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</si>
  <si>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</si>
  <si>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</si>
  <si>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</si>
  <si>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</si>
  <si>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</si>
  <si>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</si>
  <si>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</si>
  <si>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</si>
  <si>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</si>
  <si>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</si>
  <si>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</si>
  <si>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</si>
  <si>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</si>
  <si>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</si>
  <si>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</si>
  <si>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</si>
  <si>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</si>
  <si>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</si>
  <si>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</si>
  <si>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</si>
  <si>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</si>
  <si>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</si>
  <si>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</si>
  <si>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</si>
  <si>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</si>
  <si>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</si>
  <si>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</si>
  <si>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</si>
  <si>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</si>
  <si>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</si>
  <si>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</si>
  <si>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</si>
  <si>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</si>
  <si>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</si>
  <si>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</si>
  <si>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</si>
  <si>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</si>
  <si>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</si>
  <si>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</si>
  <si>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</si>
  <si>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</si>
  <si>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</si>
  <si>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</si>
  <si>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</si>
  <si>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</si>
  <si>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</si>
  <si>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</si>
  <si>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</si>
  <si>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</si>
  <si>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</si>
  <si>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</si>
  <si>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</si>
  <si>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</si>
  <si>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</si>
  <si>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</si>
  <si>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</si>
  <si>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</si>
  <si>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</si>
  <si>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</si>
  <si>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</si>
  <si>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</si>
  <si>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</si>
  <si>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</si>
  <si>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</si>
  <si>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</si>
  <si>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</si>
  <si>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</si>
  <si>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</si>
  <si>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</si>
  <si>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</si>
  <si>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</si>
  <si>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</si>
  <si>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</si>
  <si>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</si>
  <si>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</si>
  <si>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</si>
  <si>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</si>
  <si>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</si>
  <si>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</si>
  <si>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</si>
  <si>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</si>
  <si>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</si>
  <si>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</si>
  <si>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</si>
  <si>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</si>
  <si>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</si>
  <si>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</si>
  <si>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</si>
  <si>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</si>
  <si>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</si>
  <si>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</si>
  <si>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</si>
  <si>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</si>
  <si>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</si>
  <si>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</si>
  <si>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</si>
  <si>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</si>
  <si>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</si>
  <si>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</si>
  <si>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</si>
  <si>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</si>
  <si>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</si>
  <si>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</si>
  <si>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</si>
  <si>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</si>
  <si>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</si>
  <si>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</si>
  <si>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</si>
  <si>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</si>
  <si>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</si>
  <si>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</si>
  <si>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</si>
  <si>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</si>
  <si>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</si>
  <si>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</si>
  <si>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</si>
  <si>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</si>
  <si>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</si>
  <si>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</si>
  <si>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</si>
  <si>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</si>
  <si>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</si>
  <si>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</si>
  <si>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</si>
  <si>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</si>
  <si>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</si>
  <si>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</si>
  <si>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</si>
  <si>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</si>
  <si>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</si>
  <si>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</si>
  <si>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</si>
  <si>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</si>
  <si>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</si>
  <si>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</si>
  <si>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</si>
  <si>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</si>
  <si>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</si>
  <si>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</si>
  <si>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</si>
  <si>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</si>
  <si>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</si>
  <si>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</si>
  <si>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</si>
  <si>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</si>
  <si>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</si>
  <si>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</si>
  <si>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</si>
  <si>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</si>
  <si>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</si>
  <si>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</si>
  <si>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</si>
  <si>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</si>
  <si>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</si>
  <si>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</si>
  <si>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</si>
  <si>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</si>
  <si>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</si>
  <si>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</si>
  <si>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</si>
  <si>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</si>
  <si>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</si>
  <si>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</si>
  <si>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</si>
  <si>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</si>
  <si>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</si>
  <si>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</si>
  <si>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</si>
  <si>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</si>
  <si>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</si>
  <si>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</si>
  <si>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</si>
  <si>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</si>
  <si>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</si>
  <si>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</si>
  <si>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</si>
  <si>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</si>
  <si>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</si>
  <si>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</si>
  <si>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</si>
  <si>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</si>
  <si>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</si>
  <si>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</si>
  <si>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</si>
  <si>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</si>
  <si>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</si>
  <si>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</si>
  <si>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</si>
  <si>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</si>
  <si>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</si>
  <si>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</si>
  <si>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</si>
  <si>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</si>
  <si>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</si>
  <si>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</si>
  <si>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</si>
  <si>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</si>
  <si>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</si>
  <si>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</si>
  <si>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</si>
  <si>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</si>
  <si>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</si>
  <si>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</si>
  <si>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</si>
  <si>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</si>
  <si>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</si>
  <si>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</si>
  <si>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</si>
  <si>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</si>
  <si>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</si>
  <si>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</si>
  <si>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</si>
  <si>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</si>
  <si>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</si>
  <si>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</si>
  <si>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</si>
  <si>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</si>
  <si>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</si>
  <si>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</si>
  <si>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</si>
  <si>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</si>
  <si>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</si>
  <si>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</si>
  <si>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</si>
  <si>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</si>
  <si>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</si>
  <si>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</si>
  <si>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</si>
  <si>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</si>
  <si>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</si>
  <si>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</si>
  <si>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</si>
  <si>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</si>
  <si>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</si>
  <si>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</si>
  <si>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</si>
  <si>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</si>
  <si>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</si>
  <si>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</si>
  <si>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</si>
  <si>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</si>
  <si>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</si>
  <si>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</si>
  <si>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</si>
  <si>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</si>
  <si>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</si>
  <si>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</si>
  <si>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</si>
  <si>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</si>
  <si>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</si>
  <si>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</si>
  <si>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</si>
  <si>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</si>
  <si>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</si>
  <si>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</si>
  <si>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</si>
  <si>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</si>
  <si>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</si>
  <si>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</si>
  <si>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</si>
  <si>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</si>
  <si>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</si>
  <si>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</si>
  <si>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</si>
  <si>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</si>
  <si>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</si>
  <si>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</si>
  <si>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</si>
  <si>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</si>
  <si>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</si>
  <si>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</si>
  <si>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</si>
  <si>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</si>
  <si>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</si>
  <si>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</si>
  <si>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</si>
  <si>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</si>
  <si>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</si>
  <si>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</si>
  <si>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</si>
  <si>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</si>
  <si>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</si>
  <si>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</si>
  <si>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</si>
  <si>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</si>
  <si>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</si>
  <si>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</si>
  <si>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</si>
  <si>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</si>
  <si>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</si>
  <si>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</si>
  <si>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</si>
  <si>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</si>
  <si>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</si>
  <si>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</si>
  <si>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</si>
  <si>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</si>
  <si>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</si>
  <si>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</si>
  <si>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</si>
  <si>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</si>
  <si>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</si>
  <si>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</si>
  <si>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</si>
  <si>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</si>
  <si>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</si>
  <si>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</si>
  <si>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</si>
  <si>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</si>
  <si>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</si>
  <si>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</si>
  <si>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</si>
  <si>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</si>
  <si>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</si>
  <si>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</si>
  <si>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</si>
  <si>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</si>
  <si>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</si>
  <si>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</si>
  <si>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</si>
  <si>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</si>
  <si>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</si>
  <si>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</si>
  <si>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</si>
  <si>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</si>
  <si>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</si>
  <si>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</si>
  <si>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</si>
  <si>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</si>
  <si>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</si>
  <si>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</si>
  <si>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</si>
  <si>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</si>
  <si>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</si>
  <si>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</si>
  <si>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</si>
  <si>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</si>
  <si>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</si>
  <si>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</si>
  <si>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</si>
  <si>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</si>
  <si>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</si>
  <si>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</si>
  <si>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</si>
  <si>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</si>
  <si>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</si>
  <si>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</si>
  <si>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</si>
  <si>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</si>
  <si>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</si>
  <si>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</si>
  <si>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</si>
  <si>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</si>
  <si>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</si>
  <si>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</si>
  <si>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</si>
  <si>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</si>
  <si>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</si>
  <si>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</si>
  <si>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</si>
  <si>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</si>
  <si>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</si>
  <si>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</si>
  <si>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</si>
  <si>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</si>
  <si>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</si>
  <si>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</si>
  <si>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</si>
  <si>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</si>
  <si>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</si>
  <si>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</si>
  <si>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</si>
  <si>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</si>
  <si>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</si>
  <si>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</si>
  <si>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</si>
  <si>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</si>
  <si>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</si>
  <si>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</si>
  <si>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</si>
  <si>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</si>
  <si>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</si>
  <si>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</si>
  <si>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</si>
  <si>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</si>
  <si>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</si>
  <si>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</si>
  <si>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</si>
  <si>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</si>
  <si>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</si>
  <si>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</si>
  <si>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</si>
  <si>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</si>
  <si>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</si>
  <si>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</si>
  <si>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</si>
  <si>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</si>
  <si>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</si>
  <si>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</si>
  <si>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</si>
  <si>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</si>
  <si>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</si>
  <si>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</si>
  <si>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</si>
  <si>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</si>
  <si>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</si>
  <si>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</si>
  <si>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</si>
  <si>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</si>
  <si>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</si>
  <si>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</si>
  <si>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</si>
  <si>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</si>
  <si>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</si>
  <si>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</si>
  <si>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</si>
  <si>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</si>
  <si>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</si>
  <si>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</si>
  <si>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</si>
  <si>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</si>
  <si>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</si>
  <si>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</si>
  <si>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</si>
  <si>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</si>
  <si>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</si>
  <si>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</si>
  <si>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</si>
  <si>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</si>
  <si>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</si>
  <si>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</si>
  <si>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</si>
  <si>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</si>
  <si>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</si>
  <si>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</si>
  <si>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</si>
  <si>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</si>
  <si>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</si>
  <si>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</si>
  <si>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</si>
  <si>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</si>
  <si>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</si>
  <si>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</si>
  <si>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</si>
  <si>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</si>
  <si>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</si>
  <si>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</si>
  <si>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</si>
  <si>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</si>
  <si>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</si>
  <si>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</si>
  <si>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</si>
  <si>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</si>
  <si>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</si>
  <si>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</si>
  <si>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</si>
  <si>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</si>
  <si>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</si>
  <si>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</si>
  <si>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</si>
  <si>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</si>
  <si>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</si>
  <si>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</si>
  <si>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</si>
  <si>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</si>
  <si>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</si>
  <si>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</si>
  <si>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</si>
  <si>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</si>
  <si>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</si>
  <si>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</si>
  <si>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</si>
  <si>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</si>
  <si>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</si>
  <si>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</si>
  <si>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</si>
  <si>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</si>
  <si>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</si>
  <si>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</si>
  <si>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</si>
  <si>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</si>
  <si>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</si>
  <si>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</si>
  <si>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</si>
  <si>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</si>
  <si>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</si>
  <si>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</si>
  <si>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</si>
  <si>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</si>
  <si>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</si>
  <si>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</si>
  <si>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</si>
  <si>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</si>
  <si>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</si>
  <si>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</si>
  <si>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</si>
  <si>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</si>
  <si>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</si>
  <si>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</si>
  <si>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</si>
  <si>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</si>
  <si>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</si>
  <si>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</si>
  <si>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</si>
  <si>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</si>
  <si>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</si>
  <si>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</si>
  <si>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</si>
  <si>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</si>
  <si>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</si>
  <si>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</si>
  <si>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</si>
  <si>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</si>
  <si>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</si>
  <si>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</si>
  <si>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</si>
  <si>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</si>
  <si>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</si>
  <si>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</si>
  <si>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</si>
  <si>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</si>
  <si>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</si>
  <si>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</si>
  <si>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</si>
  <si>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</si>
  <si>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</si>
  <si>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</si>
  <si>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</si>
  <si>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</si>
  <si>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</si>
  <si>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</si>
  <si>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</si>
  <si>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</si>
  <si>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</si>
  <si>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</si>
  <si>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</si>
  <si>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</si>
  <si>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</si>
  <si>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</si>
  <si>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</si>
  <si>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</si>
  <si>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</si>
  <si>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</si>
  <si>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</si>
  <si>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</si>
  <si>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</si>
  <si>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</si>
  <si>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</si>
  <si>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</si>
  <si>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</si>
  <si>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</si>
  <si>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</si>
  <si>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</si>
  <si>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</si>
  <si>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</si>
  <si>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</si>
  <si>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</si>
  <si>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</si>
  <si>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</si>
  <si>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</si>
  <si>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</si>
  <si>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</si>
  <si>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</si>
  <si>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</si>
  <si>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</si>
  <si>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</si>
  <si>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</si>
  <si>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</si>
  <si>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</si>
  <si>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</si>
  <si>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</si>
  <si>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</si>
  <si>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</si>
  <si>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</si>
  <si>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</si>
  <si>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</si>
  <si>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</si>
  <si>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</si>
  <si>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</si>
  <si>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</si>
  <si>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</si>
  <si>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</si>
  <si>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</si>
  <si>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</si>
  <si>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</si>
  <si>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</si>
  <si>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</si>
  <si>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</si>
  <si>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</si>
  <si>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</si>
  <si>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</si>
  <si>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</si>
  <si>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</si>
  <si>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</si>
  <si>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</si>
  <si>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</si>
  <si>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</si>
  <si>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</si>
  <si>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</si>
  <si>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</si>
  <si>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</si>
  <si>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</si>
  <si>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</si>
  <si>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</si>
  <si>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</si>
  <si>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</si>
  <si>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</si>
  <si>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</si>
  <si>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</si>
  <si>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</si>
  <si>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</si>
  <si>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</si>
  <si>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</si>
  <si>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</si>
  <si>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</si>
  <si>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</si>
  <si>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</si>
  <si>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</si>
  <si>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</si>
  <si>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</si>
  <si>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</si>
  <si>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</si>
  <si>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</si>
  <si>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</si>
  <si>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</si>
  <si>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</si>
  <si>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</si>
  <si>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</si>
  <si>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</si>
  <si>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</si>
  <si>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</si>
  <si>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</si>
  <si>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</si>
  <si>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</si>
  <si>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</si>
  <si>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</si>
  <si>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</si>
  <si>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</si>
  <si>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</si>
  <si>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</si>
  <si>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</si>
  <si>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</si>
  <si>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</si>
  <si>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</si>
  <si>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</si>
  <si>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</si>
  <si>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</si>
  <si>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</si>
  <si>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</si>
  <si>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</si>
  <si>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</si>
  <si>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</si>
  <si>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</si>
  <si>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</si>
  <si>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</si>
  <si>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</si>
  <si>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</si>
  <si>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</si>
  <si>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</si>
  <si>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</si>
  <si>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</si>
  <si>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</si>
  <si>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</si>
  <si>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</si>
  <si>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</si>
  <si>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</si>
  <si>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</si>
  <si>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</si>
  <si>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</si>
  <si>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</si>
  <si>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</si>
  <si>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</si>
  <si>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</si>
  <si>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</si>
  <si>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</si>
  <si>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</si>
  <si>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</si>
  <si>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</si>
  <si>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</si>
  <si>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</si>
  <si>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</si>
  <si>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</si>
  <si>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</si>
  <si>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</si>
  <si>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</si>
  <si>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</si>
  <si>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</si>
  <si>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</si>
  <si>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</si>
  <si>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</si>
  <si>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</si>
  <si>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</si>
  <si>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</si>
  <si>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</si>
  <si>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</si>
  <si>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</si>
  <si>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</si>
  <si>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</si>
  <si>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</si>
  <si>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</si>
  <si>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</si>
  <si>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</si>
  <si>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</si>
  <si>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</si>
  <si>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</si>
  <si>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</si>
  <si>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</si>
  <si>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</si>
  <si>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</si>
  <si>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</si>
  <si>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</si>
  <si>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</si>
  <si>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</si>
  <si>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</si>
  <si>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</si>
  <si>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</si>
  <si>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</si>
  <si>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</si>
  <si>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</si>
  <si>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</si>
  <si>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</si>
  <si>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</si>
  <si>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</si>
  <si>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</si>
  <si>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</si>
  <si>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</si>
  <si>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</si>
  <si>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</si>
  <si>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</si>
  <si>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</si>
  <si>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</si>
  <si>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</si>
  <si>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</si>
  <si>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</si>
  <si>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</si>
  <si>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</si>
  <si>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</si>
  <si>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</si>
  <si>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</si>
  <si>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</si>
  <si>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</si>
  <si>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</si>
  <si>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</si>
  <si>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</si>
  <si>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</si>
  <si>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</si>
  <si>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</si>
  <si>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</si>
  <si>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</si>
  <si>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</si>
  <si>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</si>
  <si>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</si>
  <si>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</si>
  <si>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</si>
  <si>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</si>
  <si>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</si>
  <si>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</si>
  <si>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</si>
  <si>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</si>
  <si>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</si>
  <si>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</si>
  <si>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</si>
  <si>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</si>
  <si>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</si>
  <si>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</si>
  <si>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</si>
  <si>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</si>
  <si>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</si>
  <si>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</si>
  <si>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</si>
  <si>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</si>
  <si>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</si>
  <si>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</si>
  <si>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</si>
  <si>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</si>
  <si>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</si>
  <si>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</si>
  <si>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</si>
  <si>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</si>
  <si>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</si>
  <si>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</si>
  <si>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</si>
  <si>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</si>
  <si>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</si>
  <si>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</si>
  <si>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</si>
  <si>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</si>
  <si>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</si>
  <si>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</si>
  <si>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</si>
  <si>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</si>
  <si>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</si>
  <si>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</si>
  <si>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</si>
  <si>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</si>
  <si>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</si>
  <si>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</si>
  <si>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</si>
  <si>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</si>
  <si>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</si>
  <si>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</si>
  <si>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</si>
  <si>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</si>
  <si>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</si>
  <si>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</si>
  <si>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</si>
  <si>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</si>
  <si>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</si>
  <si>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</si>
  <si>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</si>
  <si>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</si>
  <si>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</si>
  <si>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</si>
  <si>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</si>
  <si>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</si>
  <si>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</si>
  <si>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</si>
  <si>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</si>
  <si>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</si>
  <si>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</si>
  <si>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</si>
  <si>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</si>
  <si>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</si>
  <si>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</si>
  <si>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</si>
  <si>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</si>
  <si>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</si>
  <si>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</si>
  <si>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</si>
  <si>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</si>
  <si>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</si>
  <si>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</si>
  <si>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</si>
  <si>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</si>
  <si>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</si>
  <si>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</si>
  <si>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</si>
  <si>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</si>
  <si>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</si>
  <si>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</si>
  <si>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</si>
  <si>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</si>
  <si>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</si>
  <si>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</si>
  <si>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</si>
  <si>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</si>
  <si>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</si>
  <si>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</si>
  <si>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</si>
  <si>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</si>
  <si>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</si>
  <si>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</si>
  <si>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</si>
  <si>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</si>
  <si>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</si>
  <si>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</si>
  <si>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</si>
  <si>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</si>
  <si>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</si>
  <si>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</si>
  <si>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</si>
  <si>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</si>
  <si>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</si>
  <si>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</si>
  <si>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</si>
  <si>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</si>
  <si>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</si>
  <si>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</si>
  <si>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</si>
  <si>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</si>
  <si>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</si>
  <si>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</si>
  <si>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</si>
  <si>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</si>
  <si>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</si>
  <si>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</si>
  <si>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</si>
  <si>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</si>
  <si>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</si>
  <si>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</si>
  <si>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</si>
  <si>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</si>
  <si>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</si>
  <si>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</si>
  <si>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</si>
  <si>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</si>
  <si>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</si>
  <si>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</si>
  <si>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</si>
  <si>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</si>
  <si>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</si>
  <si>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</si>
  <si>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</si>
  <si>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</si>
  <si>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</si>
  <si>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</si>
  <si>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</si>
  <si>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</si>
  <si>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</si>
  <si>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</si>
  <si>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</si>
  <si>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</si>
  <si>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</si>
  <si>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</si>
  <si>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</si>
  <si>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</si>
  <si>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</si>
  <si>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</si>
  <si>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</si>
  <si>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</si>
  <si>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</si>
  <si>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</si>
  <si>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</si>
  <si>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</si>
  <si>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</si>
  <si>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</si>
  <si>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</si>
  <si>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</si>
  <si>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</si>
  <si>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</si>
  <si>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</si>
  <si>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</si>
  <si>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</si>
  <si>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</si>
  <si>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</si>
  <si>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</si>
  <si>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</si>
  <si>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</si>
  <si>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</si>
  <si>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</si>
  <si>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</si>
  <si>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</si>
  <si>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</si>
  <si>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</si>
  <si>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</si>
  <si>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</si>
  <si>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</si>
  <si>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</si>
  <si>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</si>
  <si>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</si>
  <si>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</si>
  <si>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</si>
  <si>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</si>
  <si>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</si>
  <si>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</si>
  <si>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</si>
  <si>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</si>
  <si>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</si>
  <si>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</si>
  <si>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</si>
  <si>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</si>
  <si>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</si>
  <si>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</si>
  <si>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</si>
  <si>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</si>
  <si>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</si>
  <si>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</si>
  <si>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</si>
  <si>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</si>
  <si>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</si>
  <si>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</si>
  <si>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</si>
  <si>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</si>
  <si>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</si>
  <si>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</si>
  <si>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</si>
  <si>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</si>
  <si>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</si>
  <si>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</si>
  <si>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</si>
  <si>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</si>
  <si>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</si>
  <si>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</si>
  <si>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</si>
  <si>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</si>
  <si>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</si>
  <si>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</si>
  <si>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</si>
  <si>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</si>
  <si>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</si>
  <si>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</si>
  <si>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</si>
  <si>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</si>
  <si>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</si>
  <si>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</si>
  <si>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</si>
  <si>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</si>
  <si>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</si>
  <si>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</si>
  <si>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</si>
  <si>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</si>
  <si>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</si>
  <si>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</si>
  <si>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</si>
  <si>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</si>
  <si>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</si>
  <si>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</si>
  <si>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</si>
  <si>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</si>
  <si>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</si>
  <si>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</si>
  <si>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</si>
  <si>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</si>
  <si>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</si>
  <si>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</si>
  <si>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</si>
  <si>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</si>
  <si>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</si>
  <si>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</si>
  <si>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</si>
  <si>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</si>
  <si>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</si>
  <si>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</si>
  <si>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</si>
  <si>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</si>
  <si>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</si>
  <si>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</si>
  <si>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</si>
  <si>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</si>
  <si>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</si>
  <si>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</si>
  <si>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</si>
  <si>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</si>
  <si>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</si>
  <si>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</si>
  <si>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</si>
  <si>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</si>
  <si>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</si>
  <si>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</si>
  <si>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</si>
  <si>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</si>
  <si>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</si>
  <si>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</si>
  <si>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</si>
  <si>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</si>
  <si>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</si>
  <si>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</si>
  <si>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</si>
  <si>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</si>
  <si>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</si>
  <si>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</si>
  <si>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</si>
  <si>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</si>
  <si>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</si>
  <si>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</si>
  <si>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</si>
  <si>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</si>
  <si>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</si>
  <si>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</si>
  <si>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</si>
  <si>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</si>
  <si>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</si>
  <si>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</si>
  <si>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</si>
  <si>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</si>
  <si>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</si>
  <si>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</si>
  <si>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</si>
  <si>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</si>
  <si>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</si>
  <si>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</si>
  <si>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</si>
  <si>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</si>
  <si>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</si>
  <si>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</si>
  <si>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</si>
  <si>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</si>
  <si>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</si>
  <si>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</si>
  <si>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</si>
  <si>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</si>
  <si>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</si>
  <si>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</si>
  <si>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</si>
  <si>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</si>
  <si>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</si>
  <si>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</si>
  <si>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</si>
  <si>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</si>
  <si>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</si>
  <si>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</si>
  <si>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</si>
  <si>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</si>
  <si>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</si>
  <si>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</si>
  <si>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</si>
  <si>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</si>
  <si>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</si>
  <si>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</si>
  <si>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</si>
  <si>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</si>
  <si>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</si>
  <si>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</si>
  <si>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</si>
  <si>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</si>
  <si>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</si>
  <si>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</si>
  <si>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</si>
  <si>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</si>
  <si>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</si>
  <si>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</si>
  <si>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</si>
  <si>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</si>
  <si>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</si>
  <si>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</si>
  <si>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</si>
  <si>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</si>
  <si>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</si>
  <si>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</si>
  <si>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</si>
  <si>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</si>
  <si>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</si>
  <si>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</si>
  <si>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</si>
  <si>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</si>
  <si>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</si>
  <si>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</si>
  <si>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</si>
  <si>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</si>
  <si>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</si>
  <si>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</si>
  <si>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</si>
  <si>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</si>
  <si>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</si>
  <si>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</si>
  <si>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</si>
  <si>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</si>
  <si>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</si>
  <si>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</si>
  <si>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</si>
  <si>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</si>
  <si>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</si>
  <si>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</si>
  <si>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</si>
  <si>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</si>
  <si>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</si>
  <si>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</si>
  <si>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</si>
  <si>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</si>
  <si>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</si>
  <si>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</si>
  <si>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</si>
  <si>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</si>
  <si>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</si>
  <si>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</si>
  <si>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</si>
  <si>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</si>
  <si>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</si>
  <si>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</si>
  <si>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</si>
  <si>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</si>
  <si>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</si>
  <si>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</si>
  <si>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</si>
  <si>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</si>
  <si>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</si>
  <si>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</si>
  <si>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</si>
  <si>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</si>
  <si>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</si>
  <si>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</si>
  <si>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</si>
  <si>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</si>
  <si>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</si>
  <si>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</si>
  <si>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</si>
  <si>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</si>
  <si>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</si>
  <si>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</si>
  <si>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</si>
  <si>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</si>
  <si>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</si>
  <si>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</si>
  <si>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</si>
  <si>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</si>
  <si>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</si>
  <si>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</si>
  <si>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</si>
  <si>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</si>
  <si>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</si>
  <si>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</si>
  <si>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</si>
  <si>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</si>
  <si>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</si>
  <si>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</si>
  <si>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</si>
  <si>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</si>
  <si>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</si>
  <si>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</si>
  <si>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</si>
  <si>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</si>
  <si>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</si>
  <si>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</si>
  <si>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</si>
  <si>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</si>
  <si>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</si>
  <si>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</si>
  <si>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</si>
  <si>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</si>
  <si>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</si>
  <si>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</si>
  <si>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</si>
  <si>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</si>
  <si>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</si>
  <si>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</si>
  <si>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</si>
  <si>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</si>
  <si>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</si>
  <si>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</si>
  <si>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</si>
  <si>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</si>
  <si>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</si>
  <si>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</si>
  <si>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</si>
  <si>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</si>
  <si>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</si>
  <si>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</si>
  <si>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</si>
  <si>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</si>
  <si>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</si>
  <si>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</si>
  <si>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</si>
  <si>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</si>
  <si>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</si>
  <si>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</si>
  <si>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</si>
  <si>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</si>
  <si>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</si>
  <si>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</si>
  <si>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</si>
  <si>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</si>
  <si>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</si>
  <si>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</si>
  <si>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</si>
  <si>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</si>
  <si>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</si>
  <si>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</si>
  <si>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</si>
  <si>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</si>
  <si>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</si>
  <si>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</si>
  <si>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</si>
  <si>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</si>
  <si>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</si>
  <si>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</si>
  <si>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</si>
  <si>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</si>
  <si>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</si>
  <si>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</si>
  <si>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</si>
  <si>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</si>
  <si>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</si>
  <si>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</si>
  <si>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</si>
  <si>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</si>
  <si>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</si>
  <si>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</si>
  <si>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</si>
  <si>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</si>
  <si>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</si>
  <si>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</si>
  <si>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</si>
  <si>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</si>
  <si>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</si>
  <si>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</si>
  <si>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</si>
  <si>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</si>
  <si>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</si>
  <si>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</si>
  <si>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</si>
  <si>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</si>
  <si>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</si>
  <si>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</si>
  <si>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</si>
  <si>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</si>
  <si>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</si>
  <si>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</si>
  <si>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</si>
  <si>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</si>
  <si>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</si>
  <si>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</si>
  <si>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</si>
  <si>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</si>
  <si>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</si>
  <si>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</si>
  <si>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</si>
  <si>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</si>
  <si>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</si>
  <si>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</si>
  <si>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</si>
  <si>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</si>
  <si>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</si>
  <si>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</si>
  <si>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</si>
  <si>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</si>
  <si>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</si>
  <si>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</si>
  <si>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</si>
  <si>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</si>
  <si>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</si>
  <si>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</si>
  <si>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</si>
  <si>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</si>
  <si>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</si>
  <si>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</si>
  <si>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</si>
  <si>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</si>
  <si>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</si>
  <si>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</si>
  <si>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</si>
  <si>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</si>
  <si>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</si>
  <si>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</si>
  <si>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</si>
  <si>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</si>
  <si>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</si>
  <si>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</si>
  <si>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</si>
  <si>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</si>
  <si>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</si>
  <si>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</si>
  <si>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</si>
  <si>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</si>
  <si>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</si>
  <si>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</si>
  <si>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</si>
  <si>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</si>
  <si>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</si>
  <si>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</si>
  <si>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</si>
  <si>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</si>
  <si>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</si>
  <si>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</si>
  <si>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</si>
  <si>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</si>
  <si>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</si>
  <si>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</si>
  <si>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</si>
  <si>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</si>
  <si>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</si>
  <si>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</si>
  <si>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</si>
  <si>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</si>
  <si>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</si>
  <si>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</si>
  <si>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</si>
  <si>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</si>
  <si>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</si>
  <si>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</si>
  <si>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</si>
  <si>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</si>
  <si>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</si>
  <si>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</si>
  <si>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</si>
  <si>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</si>
  <si>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</si>
  <si>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</si>
  <si>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</si>
  <si>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</si>
  <si>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</si>
  <si>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</si>
  <si>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</si>
  <si>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</si>
  <si>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</si>
  <si>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</si>
  <si>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</si>
  <si>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</si>
  <si>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</si>
  <si>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</si>
  <si>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</si>
  <si>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</si>
  <si>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</si>
  <si>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</si>
  <si>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</si>
  <si>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</si>
  <si>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</si>
  <si>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</si>
  <si>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</si>
  <si>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</si>
  <si>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</si>
  <si>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</si>
  <si>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</si>
  <si>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</si>
  <si>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</si>
  <si>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</si>
  <si>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</si>
  <si>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</si>
  <si>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</si>
  <si>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</si>
  <si>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</si>
  <si>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</si>
  <si>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</si>
  <si>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</si>
  <si>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</si>
  <si>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</si>
  <si>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</si>
  <si>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</si>
  <si>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</si>
  <si>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</si>
  <si>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</si>
  <si>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</si>
  <si>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</si>
  <si>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</si>
  <si>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</si>
  <si>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</si>
  <si>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</si>
  <si>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</si>
  <si>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</si>
  <si>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</si>
  <si>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</si>
  <si>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</si>
  <si>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</si>
  <si>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</si>
  <si>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</si>
  <si>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</si>
  <si>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</si>
  <si>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</si>
  <si>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</si>
  <si>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</si>
  <si>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</si>
  <si>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</si>
  <si>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</si>
  <si>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</si>
  <si>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</si>
  <si>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</si>
  <si>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</si>
  <si>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</si>
  <si>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</si>
  <si>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</si>
  <si>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</si>
  <si>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</si>
  <si>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</si>
  <si>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</si>
  <si>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</si>
  <si>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</si>
  <si>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</si>
  <si>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</si>
  <si>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</si>
  <si>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</si>
  <si>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</si>
  <si>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</si>
  <si>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</si>
  <si>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</si>
  <si>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</si>
  <si>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</si>
  <si>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</si>
  <si>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</si>
  <si>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</si>
  <si>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</si>
  <si>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</si>
  <si>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</si>
  <si>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</si>
  <si>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</si>
  <si>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</si>
  <si>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</si>
  <si>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</si>
  <si>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</si>
  <si>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</si>
  <si>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</si>
  <si>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</si>
  <si>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</si>
  <si>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</si>
  <si>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</si>
  <si>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</si>
  <si>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</si>
  <si>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</si>
  <si>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</si>
  <si>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</si>
  <si>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</si>
  <si>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</si>
  <si>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</si>
  <si>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</si>
  <si>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</si>
  <si>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</si>
  <si>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</si>
  <si>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</si>
  <si>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</si>
  <si>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</si>
  <si>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</si>
  <si>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</si>
  <si>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</si>
  <si>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</si>
  <si>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</si>
  <si>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</si>
  <si>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</si>
  <si>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</si>
  <si>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</si>
  <si>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</si>
  <si>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</si>
  <si>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</si>
  <si>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</si>
  <si>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</si>
  <si>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</si>
  <si>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</si>
  <si>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</si>
  <si>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</si>
  <si>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</si>
  <si>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</si>
  <si>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</si>
  <si>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</si>
  <si>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</si>
  <si>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</si>
  <si>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</si>
  <si>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</si>
  <si>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</si>
  <si>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</si>
  <si>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</si>
  <si>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</si>
  <si>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</si>
  <si>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</si>
  <si>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</si>
  <si>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</si>
  <si>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</si>
  <si>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</si>
  <si>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</si>
  <si>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</si>
  <si>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</si>
  <si>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</si>
  <si>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</si>
  <si>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</si>
  <si>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</si>
  <si>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</si>
  <si>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</si>
  <si>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</si>
  <si>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</si>
  <si>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</si>
  <si>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</si>
  <si>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</si>
  <si>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</si>
  <si>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</si>
  <si>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</si>
  <si>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</si>
  <si>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</si>
  <si>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</si>
  <si>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</si>
  <si>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</si>
  <si>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</si>
  <si>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</si>
  <si>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</si>
  <si>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</si>
  <si>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</si>
  <si>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</si>
  <si>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</si>
  <si>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</si>
  <si>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</si>
  <si>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</si>
  <si>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</si>
  <si>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</si>
  <si>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</si>
  <si>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</si>
  <si>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</si>
  <si>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</si>
  <si>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</si>
  <si>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</si>
  <si>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</si>
  <si>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</si>
  <si>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</si>
  <si>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</si>
  <si>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</si>
  <si>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</si>
  <si>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</si>
  <si>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</si>
  <si>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</si>
  <si>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</si>
  <si>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</si>
  <si>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</si>
  <si>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</si>
  <si>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</si>
  <si>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</si>
  <si>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</si>
  <si>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</si>
  <si>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</si>
  <si>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</si>
  <si>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</si>
  <si>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</si>
  <si>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</si>
  <si>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</si>
  <si>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</si>
  <si>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</si>
  <si>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</si>
  <si>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</si>
  <si>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</si>
  <si>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</si>
  <si>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</si>
  <si>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</si>
  <si>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</si>
  <si>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</si>
  <si>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</si>
  <si>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</si>
  <si>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</si>
  <si>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</si>
  <si>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</si>
  <si>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</si>
  <si>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</si>
  <si>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</si>
  <si>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</si>
  <si>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</si>
  <si>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</si>
  <si>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</si>
  <si>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</si>
  <si>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</si>
  <si>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</si>
  <si>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</si>
  <si>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</si>
  <si>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</si>
  <si>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</si>
  <si>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</si>
  <si>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</si>
  <si>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</si>
  <si>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</si>
  <si>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</si>
  <si>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</si>
  <si>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</si>
  <si>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</si>
  <si>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</si>
  <si>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</si>
  <si>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</si>
  <si>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</si>
  <si>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</si>
  <si>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</si>
  <si>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</si>
  <si>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</si>
  <si>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</si>
  <si>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</si>
  <si>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</si>
  <si>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</si>
  <si>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</si>
  <si>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</si>
  <si>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</si>
  <si>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</si>
  <si>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</si>
  <si>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</si>
  <si>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</si>
  <si>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</si>
  <si>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</si>
  <si>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</si>
  <si>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</si>
  <si>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</si>
  <si>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</si>
  <si>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</si>
  <si>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</si>
  <si>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</si>
  <si>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</si>
  <si>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</si>
  <si>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</si>
  <si>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</si>
  <si>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</si>
  <si>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</si>
  <si>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</si>
  <si>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</si>
  <si>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</si>
  <si>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</si>
  <si>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</si>
  <si>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</si>
  <si>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</si>
  <si>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</si>
  <si>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</si>
  <si>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</si>
  <si>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</si>
  <si>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</si>
  <si>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</si>
  <si>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</si>
  <si>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</si>
  <si>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</si>
  <si>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</si>
  <si>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</si>
  <si>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</si>
  <si>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</si>
  <si>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</si>
  <si>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</si>
  <si>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</si>
  <si>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</si>
  <si>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</si>
  <si>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</si>
  <si>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</si>
  <si>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</si>
  <si>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</si>
  <si>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</si>
  <si>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</si>
  <si>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</si>
  <si>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</si>
  <si>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</si>
  <si>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</si>
  <si>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</si>
  <si>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</si>
  <si>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</si>
  <si>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</si>
  <si>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</si>
  <si>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</si>
  <si>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</si>
  <si>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</si>
  <si>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</si>
  <si>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</si>
  <si>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</si>
  <si>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</si>
  <si>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</si>
  <si>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</si>
  <si>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</si>
  <si>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</si>
  <si>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</si>
  <si>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</si>
  <si>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</si>
  <si>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</si>
  <si>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</si>
  <si>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</si>
  <si>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</si>
  <si>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</si>
  <si>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</si>
  <si>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</si>
  <si>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</si>
  <si>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</si>
  <si>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</si>
  <si>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</si>
  <si>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</si>
  <si>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</si>
  <si>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</si>
  <si>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</si>
  <si>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</si>
  <si>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</si>
  <si>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</si>
  <si>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</si>
  <si>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</si>
  <si>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</si>
  <si>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</si>
  <si>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</si>
  <si>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</si>
  <si>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</si>
  <si>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</si>
  <si>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</si>
  <si>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</si>
  <si>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</si>
  <si>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</si>
  <si>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</si>
  <si>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</si>
  <si>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</si>
  <si>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</si>
  <si>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</si>
  <si>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</si>
  <si>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</si>
  <si>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</si>
  <si>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</si>
  <si>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</si>
  <si>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</si>
  <si>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</si>
  <si>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</si>
  <si>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</si>
  <si>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</si>
  <si>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</si>
  <si>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</si>
  <si>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</si>
  <si>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</si>
  <si>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</si>
  <si>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</si>
  <si>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</si>
  <si>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</si>
  <si>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</si>
  <si>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</si>
  <si>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</si>
  <si>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</si>
  <si>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</si>
  <si>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</si>
  <si>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</si>
  <si>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</si>
  <si>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</si>
  <si>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</si>
  <si>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</si>
  <si>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</si>
  <si>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</si>
  <si>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</si>
  <si>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</si>
  <si>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</si>
  <si>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</si>
  <si>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</si>
  <si>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</si>
  <si>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</si>
  <si>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</si>
  <si>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</si>
  <si>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</si>
  <si>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</si>
  <si>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</si>
  <si>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</si>
  <si>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</si>
  <si>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</si>
  <si>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</si>
  <si>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</si>
  <si>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</si>
  <si>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</si>
  <si>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</si>
  <si>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</si>
  <si>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</si>
  <si>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</si>
  <si>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</si>
  <si>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</si>
  <si>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</si>
  <si>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</si>
  <si>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</si>
  <si>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</si>
  <si>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</si>
  <si>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</si>
  <si>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</si>
  <si>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</si>
  <si>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</si>
  <si>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</si>
  <si>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</si>
  <si>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</si>
  <si>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</si>
  <si>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</si>
  <si>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</si>
  <si>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</si>
  <si>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</si>
  <si>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</si>
  <si>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</si>
  <si>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</si>
  <si>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</si>
  <si>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</si>
  <si>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</si>
  <si>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</si>
  <si>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</si>
  <si>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</si>
  <si>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</si>
  <si>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</si>
  <si>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</si>
  <si>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</si>
  <si>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</si>
  <si>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</si>
  <si>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</si>
  <si>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</si>
  <si>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</si>
  <si>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</si>
  <si>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</si>
  <si>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</si>
  <si>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</si>
  <si>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</si>
  <si>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</si>
  <si>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</si>
  <si>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</si>
  <si>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</si>
  <si>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</si>
  <si>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</si>
  <si>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</si>
  <si>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</si>
  <si>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</si>
  <si>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</si>
  <si>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</si>
  <si>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</si>
  <si>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</si>
  <si>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</si>
  <si>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</si>
  <si>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</si>
  <si>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</si>
  <si>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</si>
  <si>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</si>
  <si>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</si>
  <si>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</si>
  <si>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</si>
  <si>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</si>
  <si>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</si>
  <si>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</si>
  <si>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</si>
  <si>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</si>
  <si>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</si>
  <si>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</si>
  <si>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</si>
  <si>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</si>
  <si>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</si>
  <si>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</si>
  <si>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</si>
  <si>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</si>
  <si>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</si>
  <si>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</si>
  <si>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</si>
  <si>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</si>
  <si>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</si>
  <si>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</si>
  <si>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</si>
  <si>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</si>
  <si>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</si>
  <si>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</si>
  <si>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</si>
  <si>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</si>
  <si>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</si>
  <si>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</si>
  <si>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</si>
  <si>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</si>
  <si>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</si>
  <si>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</si>
  <si>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</si>
  <si>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</si>
  <si>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</si>
  <si>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</si>
  <si>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</si>
  <si>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</si>
  <si>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</si>
  <si>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</si>
  <si>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</si>
  <si>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</si>
  <si>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</si>
  <si>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</si>
  <si>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</si>
  <si>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</si>
  <si>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</si>
  <si>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</si>
  <si>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</si>
  <si>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</si>
  <si>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</si>
  <si>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</si>
  <si>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</si>
  <si>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</si>
  <si>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</si>
  <si>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</si>
  <si>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</si>
  <si>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</si>
  <si>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</si>
  <si>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</si>
  <si>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</si>
  <si>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</si>
  <si>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</si>
  <si>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</si>
  <si>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</si>
  <si>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</si>
  <si>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</si>
  <si>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</si>
  <si>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</si>
  <si>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</si>
  <si>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</si>
  <si>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</si>
  <si>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</si>
  <si>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</si>
  <si>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</si>
  <si>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</si>
  <si>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</si>
  <si>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</si>
  <si>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</si>
  <si>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</si>
  <si>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</si>
  <si>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</si>
  <si>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</si>
  <si>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</si>
  <si>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</si>
  <si>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</si>
  <si>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</si>
  <si>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</si>
  <si>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</si>
  <si>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</si>
  <si>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</si>
  <si>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</si>
  <si>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</si>
  <si>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</si>
  <si>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</si>
  <si>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</si>
  <si>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</si>
  <si>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</si>
  <si>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</si>
  <si>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</si>
  <si>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</si>
  <si>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</si>
  <si>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</si>
  <si>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</si>
  <si>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</si>
  <si>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</si>
  <si>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</si>
  <si>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</si>
  <si>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</si>
  <si>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</si>
  <si>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</si>
  <si>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</si>
  <si>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</si>
  <si>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</si>
  <si>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</si>
  <si>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</si>
  <si>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</si>
  <si>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</si>
  <si>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</si>
  <si>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</si>
  <si>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</si>
  <si>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</si>
  <si>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</si>
  <si>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</si>
  <si>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</si>
  <si>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</si>
  <si>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</si>
  <si>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</si>
  <si>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</si>
  <si>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</si>
  <si>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</si>
  <si>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</si>
  <si>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</si>
  <si>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</si>
  <si>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</si>
  <si>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</si>
  <si>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</si>
  <si>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</si>
  <si>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</si>
  <si>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</si>
  <si>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</si>
  <si>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</si>
  <si>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</si>
  <si>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</si>
  <si>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</si>
  <si>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</si>
  <si>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</si>
  <si>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</si>
  <si>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</si>
  <si>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</si>
  <si>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</si>
  <si>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</si>
  <si>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</si>
  <si>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</si>
  <si>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</si>
  <si>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</si>
  <si>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</si>
  <si>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</si>
  <si>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</si>
  <si>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</si>
  <si>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</si>
  <si>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</si>
  <si>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</si>
  <si>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</si>
  <si>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</si>
  <si>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</si>
  <si>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</si>
  <si>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</si>
  <si>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</si>
  <si>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</si>
  <si>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</si>
  <si>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</si>
  <si>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</si>
  <si>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</si>
  <si>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</si>
  <si>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</si>
  <si>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</si>
  <si>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</si>
  <si>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</si>
  <si>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</si>
  <si>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</si>
  <si>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</si>
  <si>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</si>
  <si>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</si>
  <si>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</si>
  <si>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</si>
  <si>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</si>
  <si>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</si>
  <si>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</si>
  <si>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</si>
  <si>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</si>
  <si>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</si>
  <si>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</si>
  <si>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</si>
  <si>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</si>
  <si>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</si>
  <si>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</si>
  <si>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</si>
  <si>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</si>
  <si>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</si>
  <si>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</si>
  <si>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</si>
  <si>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</si>
  <si>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</si>
  <si>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</si>
  <si>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</si>
  <si>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</si>
  <si>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</si>
  <si>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</si>
  <si>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</si>
  <si>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</si>
  <si>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</si>
  <si>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</si>
  <si>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</si>
  <si>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</si>
  <si>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</si>
  <si>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</si>
  <si>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</si>
  <si>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</si>
  <si>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</si>
  <si>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</si>
  <si>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</si>
  <si>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</si>
  <si>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</si>
  <si>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</si>
  <si>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</si>
  <si>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</si>
  <si>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</si>
  <si>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</si>
  <si>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</si>
  <si>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</si>
  <si>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</si>
  <si>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</si>
  <si>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</si>
  <si>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</si>
  <si>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</si>
  <si>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</si>
  <si>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</si>
  <si>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</si>
  <si>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</si>
  <si>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</si>
  <si>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</si>
  <si>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</si>
  <si>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</si>
  <si>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</si>
  <si>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</si>
  <si>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</si>
  <si>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</si>
  <si>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</si>
  <si>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</si>
  <si>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</si>
  <si>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</si>
  <si>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</si>
  <si>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</si>
  <si>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</si>
  <si>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</si>
  <si>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</si>
  <si>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</si>
  <si>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</si>
  <si>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</si>
  <si>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</si>
  <si>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</si>
  <si>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</si>
  <si>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</si>
  <si>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</si>
  <si>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</si>
  <si>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</si>
  <si>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</si>
  <si>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</si>
  <si>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</si>
  <si>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</si>
  <si>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</si>
  <si>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</si>
  <si>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</si>
  <si>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</si>
  <si>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</si>
  <si>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</si>
  <si>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</si>
  <si>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</si>
  <si>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</si>
  <si>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</si>
  <si>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</si>
  <si>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</si>
  <si>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</si>
  <si>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</si>
  <si>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</si>
  <si>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</si>
  <si>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</si>
  <si>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</si>
  <si>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</si>
  <si>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</si>
  <si>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</si>
  <si>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</si>
  <si>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</si>
  <si>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</si>
  <si>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</si>
  <si>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</si>
  <si>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</si>
  <si>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</si>
  <si>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</si>
  <si>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</si>
  <si>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</si>
  <si>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</si>
  <si>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</si>
  <si>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</si>
  <si>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</si>
  <si>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</si>
  <si>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</si>
  <si>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</si>
  <si>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</si>
  <si>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</si>
  <si>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</si>
  <si>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</si>
  <si>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</si>
  <si>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</si>
  <si>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</si>
  <si>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</si>
  <si>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</si>
  <si>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</si>
  <si>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</si>
  <si>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</si>
  <si>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</si>
  <si>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</si>
  <si>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</si>
  <si>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</si>
  <si>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</si>
  <si>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</si>
  <si>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</si>
  <si>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</si>
  <si>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</si>
  <si>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</si>
  <si>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</si>
  <si>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</si>
  <si>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</si>
  <si>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</si>
  <si>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</si>
  <si>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</si>
  <si>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</si>
  <si>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</si>
  <si>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</si>
  <si>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</si>
  <si>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</si>
  <si>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</si>
  <si>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</si>
  <si>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</si>
  <si>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</si>
  <si>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</si>
  <si>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</si>
  <si>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</si>
  <si>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</si>
  <si>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</si>
  <si>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</si>
  <si>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</si>
  <si>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</si>
  <si>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</si>
  <si>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</si>
  <si>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</si>
  <si>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</si>
  <si>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</si>
  <si>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</si>
  <si>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</si>
  <si>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</si>
  <si>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</si>
  <si>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</si>
  <si>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</si>
  <si>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</si>
  <si>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</si>
  <si>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</si>
  <si>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</si>
  <si>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</si>
  <si>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</si>
  <si>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</si>
  <si>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</si>
  <si>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</si>
  <si>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</si>
  <si>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</si>
  <si>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</si>
  <si>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</si>
  <si>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</si>
  <si>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</si>
  <si>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</si>
  <si>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</si>
  <si>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</si>
  <si>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</si>
  <si>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</si>
  <si>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</si>
  <si>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</si>
  <si>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</si>
  <si>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</si>
  <si>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</si>
  <si>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</si>
  <si>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</si>
  <si>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</si>
  <si>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</si>
  <si>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</si>
  <si>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</si>
  <si>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</si>
  <si>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</si>
  <si>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</si>
  <si>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</si>
  <si>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</si>
  <si>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</si>
  <si>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</si>
  <si>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</si>
  <si>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</si>
  <si>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</si>
  <si>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</si>
  <si>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</si>
  <si>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</si>
  <si>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</si>
  <si>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</si>
  <si>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</si>
  <si>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</si>
  <si>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</si>
  <si>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</si>
  <si>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</si>
  <si>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</si>
  <si>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</si>
  <si>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</si>
  <si>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</si>
  <si>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</si>
  <si>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</si>
  <si>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</si>
  <si>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</si>
  <si>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</si>
  <si>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</si>
  <si>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</si>
  <si>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</si>
  <si>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</si>
  <si>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</si>
  <si>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</si>
  <si>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</si>
  <si>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</si>
  <si>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</si>
  <si>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</si>
  <si>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</si>
  <si>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</si>
  <si>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</si>
  <si>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</si>
  <si>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</si>
  <si>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</si>
  <si>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</si>
  <si>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</si>
  <si>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</si>
  <si>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</si>
  <si>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</si>
  <si>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</si>
  <si>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</si>
  <si>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</si>
  <si>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</si>
  <si>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</si>
  <si>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</si>
  <si>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</si>
  <si>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</si>
  <si>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</si>
  <si>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</si>
  <si>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</si>
  <si>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</si>
  <si>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</si>
  <si>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</si>
  <si>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</si>
  <si>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</si>
  <si>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</si>
  <si>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</si>
  <si>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</si>
  <si>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</si>
  <si>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</si>
  <si>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</si>
  <si>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</si>
  <si>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</si>
  <si>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</si>
  <si>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</si>
  <si>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</si>
  <si>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</si>
  <si>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</si>
  <si>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</si>
  <si>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</si>
  <si>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</si>
  <si>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</si>
  <si>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</si>
  <si>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</si>
  <si>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</si>
  <si>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</si>
  <si>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</si>
  <si>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</si>
  <si>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</si>
  <si>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</si>
  <si>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</si>
  <si>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</si>
  <si>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</si>
  <si>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</si>
  <si>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</si>
  <si>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</si>
  <si>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</si>
  <si>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</si>
  <si>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</si>
  <si>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</si>
  <si>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</si>
  <si>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</si>
  <si>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</si>
  <si>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</si>
  <si>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</si>
  <si>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</si>
  <si>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</si>
  <si>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</si>
  <si>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</si>
  <si>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</si>
  <si>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</si>
  <si>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</si>
  <si>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</si>
  <si>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</si>
  <si>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</si>
  <si>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</si>
  <si>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</si>
  <si>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</si>
  <si>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</si>
  <si>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</si>
  <si>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</si>
  <si>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</si>
  <si>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</si>
  <si>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</si>
  <si>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</si>
  <si>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</si>
  <si>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</si>
  <si>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</si>
  <si>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</si>
  <si>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</si>
  <si>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</si>
  <si>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</si>
  <si>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</si>
  <si>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</si>
  <si>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</si>
  <si>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</si>
  <si>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</si>
  <si>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</si>
  <si>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</si>
  <si>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</si>
  <si>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</si>
  <si>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</si>
  <si>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</si>
  <si>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</si>
  <si>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</si>
  <si>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</si>
  <si>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</si>
  <si>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</si>
  <si>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</si>
  <si>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</si>
  <si>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</si>
  <si>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</si>
  <si>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</si>
  <si>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</si>
  <si>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</si>
  <si>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</si>
  <si>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</si>
  <si>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</si>
  <si>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</si>
  <si>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</si>
  <si>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</si>
  <si>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</si>
  <si>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</si>
  <si>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</si>
  <si>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</si>
  <si>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</si>
  <si>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</si>
  <si>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</si>
  <si>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</si>
  <si>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</si>
  <si>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</si>
  <si>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</si>
  <si>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</si>
  <si>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</si>
  <si>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</si>
  <si>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</si>
  <si>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</si>
  <si>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</si>
  <si>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</si>
  <si>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</si>
  <si>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</si>
  <si>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</si>
  <si>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</si>
  <si>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</si>
  <si>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</si>
  <si>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</si>
  <si>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</si>
  <si>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</si>
  <si>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</si>
  <si>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</si>
  <si>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</si>
  <si>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</si>
  <si>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</si>
  <si>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</si>
  <si>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</si>
  <si>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</si>
  <si>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</si>
  <si>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</si>
  <si>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</si>
  <si>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</si>
  <si>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</si>
  <si>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</si>
  <si>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</si>
  <si>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</si>
  <si>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</si>
  <si>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</si>
  <si>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</si>
  <si>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</si>
  <si>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</si>
  <si>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</si>
  <si>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</si>
  <si>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</si>
  <si>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</si>
  <si>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</si>
  <si>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</si>
  <si>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</si>
  <si>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</si>
  <si>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</si>
  <si>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</si>
  <si>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</si>
  <si>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</si>
  <si>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</si>
  <si>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</si>
  <si>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</si>
  <si>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</si>
  <si>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</si>
  <si>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</si>
  <si>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</si>
  <si>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</si>
  <si>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</si>
  <si>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</si>
  <si>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</si>
  <si>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</si>
  <si>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</si>
  <si>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</si>
  <si>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</si>
  <si>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</si>
  <si>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</si>
  <si>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</si>
  <si>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</si>
  <si>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</si>
  <si>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</si>
  <si>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</si>
  <si>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</si>
  <si>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</si>
  <si>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</si>
  <si>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</si>
  <si>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</si>
  <si>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</si>
  <si>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</si>
  <si>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</si>
  <si>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</si>
  <si>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</si>
  <si>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</si>
  <si>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</si>
  <si>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</si>
  <si>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</si>
  <si>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</si>
  <si>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</si>
  <si>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</si>
  <si>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</si>
  <si>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</si>
  <si>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</si>
  <si>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</si>
  <si>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</si>
  <si>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</si>
  <si>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</si>
  <si>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</si>
  <si>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</si>
  <si>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</si>
  <si>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</si>
  <si>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</si>
  <si>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</si>
  <si>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</si>
  <si>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</si>
  <si>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</si>
  <si>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</si>
  <si>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</si>
  <si>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</si>
  <si>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</si>
  <si>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</si>
  <si>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</si>
  <si>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</si>
  <si>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</si>
  <si>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</si>
  <si>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</si>
  <si>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</si>
  <si>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</si>
  <si>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</si>
  <si>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</si>
  <si>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</si>
  <si>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</si>
  <si>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</si>
  <si>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</si>
  <si>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</si>
  <si>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</si>
  <si>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</si>
  <si>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</si>
  <si>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</si>
  <si>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</si>
  <si>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</si>
  <si>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</si>
  <si>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</si>
  <si>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</si>
  <si>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</si>
  <si>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</si>
  <si>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</si>
  <si>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</si>
  <si>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</si>
  <si>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</si>
  <si>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</si>
  <si>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</si>
  <si>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</si>
  <si>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</si>
  <si>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</si>
  <si>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</si>
  <si>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</si>
  <si>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</si>
  <si>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</si>
  <si>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</si>
  <si>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</si>
  <si>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</si>
  <si>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</si>
  <si>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</si>
  <si>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</si>
  <si>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</si>
  <si>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</si>
  <si>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</si>
  <si>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</si>
  <si>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</si>
  <si>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</si>
  <si>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</si>
  <si>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</si>
  <si>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</si>
  <si>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</si>
  <si>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</si>
  <si>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</si>
  <si>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</si>
  <si>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</si>
  <si>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</si>
  <si>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</si>
  <si>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</si>
  <si>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</si>
  <si>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</si>
  <si>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</si>
  <si>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</si>
  <si>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</si>
  <si>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</si>
  <si>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</si>
  <si>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</si>
  <si>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</si>
  <si>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</si>
  <si>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</si>
  <si>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</si>
  <si>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</si>
  <si>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</si>
  <si>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</si>
  <si>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</si>
  <si>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</si>
  <si>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</si>
  <si>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</si>
  <si>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</si>
  <si>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</si>
  <si>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</si>
  <si>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</si>
  <si>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</si>
  <si>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</si>
  <si>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</si>
  <si>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</si>
  <si>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</si>
  <si>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</si>
  <si>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</si>
  <si>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</si>
  <si>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</si>
  <si>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</si>
  <si>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</si>
  <si>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</si>
  <si>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</si>
  <si>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</si>
  <si>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</si>
  <si>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</si>
  <si>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</si>
  <si>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</si>
  <si>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</si>
  <si>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</si>
  <si>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</si>
  <si>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</si>
  <si>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</si>
  <si>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</si>
  <si>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</si>
  <si>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</si>
  <si>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</si>
  <si>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</si>
  <si>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</si>
  <si>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</si>
  <si>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</si>
  <si>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</si>
  <si>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</si>
  <si>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</si>
  <si>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</si>
  <si>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</si>
  <si>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</si>
  <si>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</si>
  <si>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</si>
  <si>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</si>
  <si>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</si>
  <si>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</si>
  <si>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</si>
  <si>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</si>
  <si>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</si>
  <si>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</si>
  <si>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</si>
  <si>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</si>
  <si>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</si>
  <si>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</si>
  <si>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</si>
  <si>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</si>
  <si>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</si>
  <si>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</si>
  <si>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</si>
  <si>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</si>
  <si>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</si>
  <si>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</si>
  <si>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</si>
  <si>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</si>
  <si>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</si>
  <si>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</si>
  <si>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</si>
  <si>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</si>
  <si>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</si>
  <si>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</si>
  <si>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</si>
  <si>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</si>
  <si>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</si>
  <si>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</si>
  <si>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</si>
  <si>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</si>
  <si>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</si>
  <si>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</si>
  <si>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</si>
  <si>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</si>
  <si>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</si>
  <si>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</si>
  <si>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</si>
  <si>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</si>
  <si>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</si>
  <si>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</si>
  <si>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</si>
  <si>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</si>
  <si>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</si>
  <si>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</si>
  <si>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</si>
  <si>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</si>
  <si>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</si>
  <si>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</si>
  <si>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</si>
  <si>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</si>
  <si>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</si>
  <si>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</si>
  <si>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</si>
  <si>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</si>
  <si>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</si>
  <si>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</si>
  <si>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</si>
  <si>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</si>
  <si>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</si>
  <si>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</si>
  <si>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</si>
  <si>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</si>
  <si>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</si>
  <si>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</si>
  <si>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</si>
  <si>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</si>
  <si>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</si>
  <si>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</si>
  <si>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</si>
  <si>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</si>
  <si>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</si>
  <si>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</si>
  <si>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</si>
  <si>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</si>
  <si>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</si>
  <si>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</si>
  <si>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</si>
  <si>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</si>
  <si>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</si>
  <si>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</si>
  <si>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</si>
  <si>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</si>
  <si>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</si>
  <si>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</si>
  <si>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</si>
  <si>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</si>
  <si>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</si>
  <si>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</si>
  <si>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</si>
  <si>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</si>
  <si>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</si>
  <si>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</si>
  <si>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</si>
  <si>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</si>
  <si>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</si>
  <si>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</si>
  <si>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</si>
  <si>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</si>
  <si>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</si>
  <si>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</si>
  <si>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</si>
  <si>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</si>
  <si>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</si>
  <si>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</si>
  <si>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</si>
  <si>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</si>
  <si>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</si>
  <si>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</si>
  <si>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</si>
  <si>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</si>
  <si>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</si>
  <si>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</si>
  <si>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</si>
  <si>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</si>
  <si>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</si>
  <si>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</si>
  <si>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</si>
  <si>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</si>
  <si>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</si>
  <si>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</si>
  <si>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</si>
  <si>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</si>
  <si>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</si>
  <si>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</si>
  <si>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</si>
  <si>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</si>
  <si>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</si>
  <si>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</si>
  <si>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</si>
  <si>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</si>
  <si>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</si>
  <si>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</si>
  <si>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</si>
  <si>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</si>
  <si>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</si>
  <si>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</si>
  <si>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</si>
  <si>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</si>
  <si>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</si>
  <si>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</si>
  <si>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</si>
  <si>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</si>
  <si>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</si>
  <si>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</si>
  <si>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</si>
  <si>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</si>
  <si>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</si>
  <si>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</si>
  <si>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</si>
  <si>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</si>
  <si>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</si>
  <si>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</si>
  <si>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</si>
  <si>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</si>
  <si>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</si>
  <si>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</si>
  <si>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</si>
  <si>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</si>
  <si>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</si>
  <si>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</si>
  <si>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</si>
  <si>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</si>
  <si>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</si>
  <si>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</si>
  <si>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</si>
  <si>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</si>
  <si>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</si>
  <si>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</si>
  <si>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</si>
  <si>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</si>
  <si>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</si>
  <si>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</si>
  <si>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</si>
  <si>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</si>
  <si>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</si>
  <si>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</si>
  <si>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</si>
  <si>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</si>
  <si>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</si>
  <si>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</si>
  <si>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</si>
  <si>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</si>
  <si>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</si>
  <si>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</si>
  <si>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</si>
  <si>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</si>
  <si>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</si>
  <si>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</si>
  <si>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</si>
  <si>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</si>
  <si>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</si>
  <si>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</si>
  <si>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</si>
  <si>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</si>
  <si>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</si>
  <si>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</si>
  <si>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</si>
  <si>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</si>
  <si>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</si>
  <si>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</si>
  <si>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</si>
  <si>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</si>
  <si>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</si>
  <si>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</si>
  <si>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</si>
  <si>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</si>
  <si>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</si>
  <si>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</si>
  <si>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</si>
  <si>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</si>
  <si>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</si>
  <si>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</si>
  <si>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</si>
  <si>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</si>
  <si>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</si>
  <si>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</si>
  <si>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</si>
  <si>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</si>
  <si>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</si>
  <si>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</si>
  <si>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</si>
  <si>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</si>
  <si>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</si>
  <si>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</si>
  <si>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</si>
  <si>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</si>
  <si>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</si>
  <si>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</si>
  <si>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</si>
  <si>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</si>
  <si>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</si>
  <si>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</si>
  <si>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</si>
  <si>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</si>
  <si>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</si>
  <si>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</si>
  <si>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</si>
  <si>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</si>
  <si>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</si>
  <si>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</si>
  <si>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</si>
  <si>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</si>
  <si>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</si>
  <si>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</si>
  <si>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</si>
  <si>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</si>
  <si>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</si>
  <si>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</si>
  <si>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</si>
  <si>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</si>
  <si>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</si>
  <si>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</si>
  <si>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</si>
  <si>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</si>
  <si>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</si>
  <si>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</si>
  <si>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</si>
  <si>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</si>
  <si>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</si>
  <si>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</si>
  <si>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</si>
  <si>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</si>
  <si>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</si>
  <si>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</si>
  <si>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</si>
  <si>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</si>
  <si>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</si>
  <si>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</si>
  <si>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</si>
  <si>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</si>
  <si>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</si>
  <si>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</si>
  <si>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</si>
  <si>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</si>
  <si>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</si>
  <si>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</si>
  <si>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</si>
  <si>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</si>
  <si>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</si>
  <si>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</si>
  <si>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</si>
  <si>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</si>
  <si>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</si>
  <si>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</si>
  <si>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</si>
  <si>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</si>
  <si>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</si>
  <si>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</si>
  <si>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</si>
  <si>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</si>
  <si>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</si>
  <si>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</si>
  <si>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</si>
  <si>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</si>
  <si>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</si>
  <si>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</si>
  <si>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</si>
  <si>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</si>
  <si>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</si>
  <si>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</si>
  <si>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</si>
  <si>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</si>
  <si>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</si>
  <si>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</si>
  <si>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</si>
  <si>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</si>
  <si>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</si>
  <si>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</si>
  <si>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</si>
  <si>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</si>
  <si>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</si>
  <si>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</si>
  <si>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</si>
  <si>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</si>
  <si>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</si>
  <si>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</si>
  <si>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</si>
  <si>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</si>
  <si>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</si>
  <si>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</si>
  <si>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</si>
  <si>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</si>
  <si>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</si>
  <si>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</si>
  <si>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</si>
  <si>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</si>
  <si>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</si>
  <si>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</si>
  <si>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</si>
  <si>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</si>
  <si>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</si>
  <si>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</si>
  <si>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</si>
  <si>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</si>
  <si>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</si>
  <si>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</si>
  <si>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</si>
  <si>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</si>
  <si>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</si>
  <si>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</si>
  <si>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</si>
  <si>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</si>
  <si>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</si>
  <si>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</si>
  <si>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</si>
  <si>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</si>
  <si>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</si>
  <si>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</si>
  <si>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</si>
  <si>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</si>
  <si>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</si>
  <si>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</si>
  <si>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</si>
  <si>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</si>
  <si>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</si>
  <si>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</si>
  <si>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</si>
  <si>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</si>
  <si>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</si>
  <si>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</si>
  <si>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</si>
  <si>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</si>
  <si>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</si>
  <si>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</si>
  <si>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</si>
  <si>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</si>
  <si>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</si>
  <si>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</si>
  <si>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</si>
  <si>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</si>
  <si>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</si>
  <si>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</si>
  <si>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</si>
  <si>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</si>
  <si>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</si>
  <si>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</si>
  <si>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</si>
  <si>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</si>
  <si>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</si>
  <si>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</si>
  <si>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</si>
  <si>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</si>
  <si>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</si>
  <si>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</si>
  <si>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</si>
  <si>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</si>
  <si>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</si>
  <si>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</si>
  <si>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</si>
  <si>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</si>
  <si>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</si>
  <si>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</si>
  <si>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</si>
  <si>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</si>
  <si>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</si>
  <si>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</si>
  <si>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</si>
  <si>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</si>
  <si>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</si>
  <si>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</si>
  <si>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</si>
  <si>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</si>
  <si>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</si>
  <si>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</si>
  <si>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</si>
  <si>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</si>
  <si>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</si>
  <si>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</si>
  <si>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</si>
  <si>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</si>
  <si>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</si>
  <si>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</si>
  <si>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</si>
  <si>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</si>
  <si>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</si>
  <si>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</si>
  <si>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</si>
  <si>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</si>
  <si>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</si>
  <si>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</si>
  <si>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</si>
  <si>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</si>
  <si>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</si>
  <si>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</si>
  <si>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</si>
  <si>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</si>
  <si>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</si>
  <si>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</si>
  <si>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</si>
  <si>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</si>
  <si>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</si>
  <si>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</si>
  <si>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</si>
  <si>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</si>
  <si>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</si>
  <si>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</si>
  <si>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</si>
  <si>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</si>
  <si>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</si>
  <si>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</si>
  <si>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</si>
  <si>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</si>
  <si>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</si>
  <si>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</si>
  <si>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</si>
  <si>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</si>
  <si>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</si>
  <si>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</si>
  <si>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</si>
  <si>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</si>
  <si>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</si>
  <si>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</si>
  <si>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</si>
  <si>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</si>
  <si>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</si>
  <si>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</si>
  <si>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</si>
  <si>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</si>
  <si>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</si>
  <si>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</si>
  <si>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</si>
  <si>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</si>
  <si>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</si>
  <si>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</si>
  <si>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</si>
  <si>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</si>
  <si>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</si>
  <si>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</si>
  <si>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</si>
  <si>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</si>
  <si>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</si>
  <si>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</si>
  <si>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</si>
  <si>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</si>
  <si>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</si>
  <si>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</si>
  <si>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</si>
  <si>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</si>
  <si>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</si>
  <si>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</si>
  <si>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</si>
  <si>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</si>
  <si>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</si>
  <si>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</si>
  <si>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</si>
  <si>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</si>
  <si>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</si>
  <si>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</si>
  <si>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</si>
  <si>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</si>
  <si>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</si>
  <si>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</si>
  <si>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</si>
  <si>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</si>
  <si>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</si>
  <si>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</si>
  <si>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</si>
  <si>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</si>
  <si>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</si>
  <si>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</si>
  <si>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</si>
  <si>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</si>
  <si>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</si>
  <si>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</si>
  <si>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</si>
  <si>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</si>
  <si>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</si>
  <si>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</si>
  <si>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</si>
  <si>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</si>
  <si>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</si>
  <si>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</si>
  <si>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</si>
  <si>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</si>
  <si>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</si>
  <si>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</si>
  <si>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</si>
  <si>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</si>
  <si>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</si>
  <si>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</si>
  <si>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</si>
  <si>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</si>
  <si>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</si>
  <si>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</si>
  <si>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</si>
  <si>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</si>
  <si>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</si>
  <si>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</si>
  <si>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</si>
  <si>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</si>
  <si>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</si>
  <si>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</si>
  <si>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</si>
  <si>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</si>
  <si>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</si>
  <si>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</si>
  <si>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</si>
  <si>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</si>
  <si>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</si>
  <si>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</si>
  <si>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</si>
  <si>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</si>
  <si>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</si>
  <si>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</si>
  <si>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</si>
  <si>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</si>
  <si>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</si>
  <si>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</si>
  <si>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</si>
  <si>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</si>
  <si>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</si>
  <si>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</si>
  <si>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</si>
  <si>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</si>
  <si>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</si>
  <si>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</si>
  <si>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</si>
  <si>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</si>
  <si>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</si>
  <si>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</si>
  <si>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</si>
  <si>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</si>
  <si>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</si>
  <si>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</si>
  <si>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</si>
  <si>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</si>
  <si>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</si>
  <si>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</si>
  <si>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</si>
  <si>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</si>
  <si>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</si>
  <si>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</si>
  <si>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</si>
  <si>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</si>
  <si>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</si>
  <si>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</si>
  <si>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</si>
  <si>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</si>
  <si>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</si>
  <si>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</si>
  <si>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</si>
  <si>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</si>
  <si>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</si>
  <si>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</si>
  <si>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</si>
  <si>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</si>
  <si>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</si>
  <si>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</si>
  <si>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</si>
  <si>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</si>
  <si>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</si>
  <si>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</si>
  <si>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</si>
  <si>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</si>
  <si>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</si>
  <si>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</si>
  <si>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</si>
  <si>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</si>
  <si>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</si>
  <si>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</si>
  <si>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</si>
  <si>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</si>
  <si>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</si>
  <si>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</si>
  <si>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</si>
  <si>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</si>
  <si>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</si>
  <si>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</si>
  <si>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</si>
  <si>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</si>
  <si>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</si>
  <si>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</si>
  <si>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</si>
  <si>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</si>
  <si>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</si>
  <si>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</si>
  <si>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</si>
  <si>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</si>
  <si>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</si>
  <si>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</si>
  <si>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</si>
  <si>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</si>
  <si>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</si>
  <si>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</si>
  <si>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</si>
  <si>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</si>
  <si>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</si>
  <si>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</si>
  <si>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</si>
  <si>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</si>
  <si>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</si>
  <si>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</si>
  <si>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</si>
  <si>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</si>
  <si>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</si>
  <si>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</si>
  <si>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</si>
  <si>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</si>
  <si>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</si>
  <si>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</si>
  <si>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</si>
  <si>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</si>
  <si>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</si>
  <si>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</si>
  <si>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</si>
  <si>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</si>
  <si>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</si>
  <si>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</si>
  <si>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</si>
  <si>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</si>
  <si>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</si>
  <si>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</si>
  <si>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</si>
  <si>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</si>
  <si>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</si>
  <si>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</si>
  <si>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</si>
  <si>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</si>
  <si>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</si>
  <si>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</si>
  <si>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</si>
  <si>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</si>
  <si>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</si>
  <si>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</si>
  <si>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</si>
  <si>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</si>
  <si>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</si>
  <si>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</si>
  <si>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</si>
  <si>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</si>
  <si>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</si>
  <si>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</si>
  <si>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</si>
  <si>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</si>
  <si>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</si>
  <si>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</si>
  <si>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</si>
  <si>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</si>
  <si>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</si>
  <si>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</si>
  <si>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</si>
  <si>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</si>
  <si>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</si>
  <si>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</si>
  <si>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</si>
  <si>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</si>
  <si>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</si>
  <si>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</si>
  <si>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</si>
  <si>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</si>
  <si>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</si>
  <si>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</si>
  <si>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</si>
  <si>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</si>
  <si>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</si>
  <si>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</si>
  <si>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</si>
  <si>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</si>
  <si>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</si>
  <si>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</si>
  <si>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</si>
  <si>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</si>
  <si>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</si>
  <si>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</si>
  <si>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</si>
  <si>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</si>
  <si>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</si>
  <si>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</si>
  <si>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</si>
  <si>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</si>
  <si>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</si>
  <si>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</si>
  <si>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</si>
  <si>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</si>
  <si>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</si>
  <si>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</si>
  <si>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</si>
  <si>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</si>
  <si>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</si>
  <si>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</si>
  <si>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</si>
  <si>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</si>
  <si>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</si>
  <si>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</si>
  <si>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</si>
  <si>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</si>
  <si>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</si>
  <si>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</si>
  <si>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</si>
  <si>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</si>
  <si>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</si>
  <si>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</si>
  <si>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</si>
  <si>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</si>
  <si>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</si>
  <si>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</si>
  <si>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</si>
  <si>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</si>
  <si>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</si>
  <si>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</si>
  <si>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</si>
  <si>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</si>
  <si>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</si>
  <si>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</si>
  <si>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</si>
  <si>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</si>
  <si>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</si>
  <si>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</si>
  <si>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</si>
  <si>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</si>
  <si>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</si>
  <si>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</si>
  <si>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</si>
  <si>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</si>
  <si>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</si>
  <si>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</si>
  <si>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</si>
  <si>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</si>
  <si>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</si>
  <si>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</si>
  <si>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</si>
  <si>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</si>
  <si>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</si>
  <si>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</si>
  <si>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</si>
  <si>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</si>
  <si>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</si>
  <si>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</si>
  <si>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</si>
  <si>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</si>
  <si>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</si>
  <si>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</si>
  <si>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</si>
  <si>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</si>
  <si>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</si>
  <si>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</si>
  <si>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</si>
  <si>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</si>
  <si>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</si>
  <si>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</si>
  <si>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</si>
  <si>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</si>
  <si>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</si>
  <si>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</si>
  <si>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</si>
  <si>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</si>
  <si>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</si>
  <si>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</si>
  <si>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</si>
  <si>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</si>
  <si>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</si>
  <si>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</si>
  <si>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</si>
  <si>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</si>
  <si>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</si>
  <si>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</si>
  <si>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</si>
  <si>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</si>
  <si>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</si>
  <si>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</si>
  <si>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</si>
  <si>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</si>
  <si>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</si>
  <si>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</si>
  <si>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</si>
  <si>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</si>
  <si>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</si>
  <si>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</si>
  <si>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</si>
  <si>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</si>
  <si>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</si>
  <si>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</si>
  <si>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</si>
  <si>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</si>
  <si>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</si>
  <si>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</si>
  <si>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</si>
  <si>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</si>
  <si>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</si>
  <si>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</si>
  <si>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</si>
  <si>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</si>
  <si>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</si>
  <si>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</si>
  <si>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</si>
  <si>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</si>
  <si>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</si>
  <si>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</si>
  <si>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</si>
  <si>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</si>
  <si>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</si>
  <si>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</si>
  <si>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</si>
  <si>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</si>
  <si>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</si>
  <si>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</si>
  <si>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</si>
  <si>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</si>
  <si>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</si>
  <si>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</si>
  <si>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</si>
  <si>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</si>
  <si>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</si>
  <si>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</si>
  <si>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</si>
  <si>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</si>
  <si>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</si>
  <si>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</si>
  <si>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</si>
  <si>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</si>
  <si>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</si>
  <si>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</si>
  <si>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</si>
  <si>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</si>
  <si>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</si>
  <si>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</si>
  <si>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</si>
  <si>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</si>
  <si>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</si>
  <si>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</si>
  <si>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</si>
  <si>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</si>
  <si>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</si>
  <si>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</si>
  <si>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</si>
  <si>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</si>
  <si>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</si>
  <si>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</si>
  <si>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</si>
  <si>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</si>
  <si>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</si>
  <si>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</si>
  <si>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</si>
  <si>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</si>
  <si>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</si>
  <si>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</si>
  <si>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</si>
  <si>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</si>
  <si>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</si>
  <si>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</si>
  <si>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</si>
  <si>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</si>
  <si>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</si>
  <si>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</si>
  <si>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</si>
  <si>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</si>
  <si>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</si>
  <si>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</si>
  <si>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</si>
  <si>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</si>
  <si>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</si>
  <si>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</si>
  <si>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</si>
  <si>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</si>
  <si>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</si>
  <si>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</si>
  <si>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</si>
  <si>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</si>
  <si>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</si>
  <si>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</si>
  <si>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</si>
  <si>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</si>
  <si>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</si>
  <si>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</si>
  <si>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</si>
  <si>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</si>
  <si>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</si>
  <si>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</si>
  <si>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</si>
  <si>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</si>
  <si>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</si>
  <si>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</si>
  <si>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</si>
  <si>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</si>
  <si>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</si>
  <si>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</si>
  <si>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</si>
  <si>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</si>
  <si>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</si>
  <si>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</si>
  <si>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</si>
  <si>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</si>
  <si>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</si>
  <si>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</si>
  <si>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</si>
  <si>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</si>
  <si>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</si>
  <si>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</si>
  <si>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</si>
  <si>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</si>
  <si>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</si>
  <si>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</si>
  <si>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</si>
  <si>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</si>
  <si>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</si>
  <si>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</si>
  <si>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</si>
  <si>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</si>
  <si>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</si>
  <si>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</si>
  <si>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</si>
  <si>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</si>
  <si>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</si>
  <si>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</si>
  <si>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</si>
  <si>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</si>
  <si>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</si>
  <si>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</si>
  <si>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</si>
  <si>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</si>
  <si>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</si>
  <si>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</si>
  <si>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</si>
  <si>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</si>
  <si>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</si>
  <si>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</si>
  <si>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</si>
  <si>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</si>
  <si>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</si>
  <si>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</si>
  <si>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</si>
  <si>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</si>
  <si>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</si>
  <si>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</si>
  <si>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</si>
  <si>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</si>
  <si>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</si>
  <si>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</si>
  <si>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</si>
  <si>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</si>
  <si>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</si>
  <si>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</si>
  <si>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</si>
  <si>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</si>
  <si>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</si>
  <si>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</si>
  <si>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</si>
  <si>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</si>
  <si>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</si>
  <si>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</si>
  <si>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</si>
  <si>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</si>
  <si>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</si>
  <si>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</si>
  <si>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</si>
  <si>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</si>
  <si>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</si>
  <si>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</si>
  <si>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</si>
  <si>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</si>
  <si>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</si>
  <si>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</si>
  <si>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</si>
  <si>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</si>
  <si>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</si>
  <si>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</si>
  <si>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</si>
  <si>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</si>
  <si>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</si>
  <si>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</si>
  <si>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</si>
  <si>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</si>
  <si>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</si>
  <si>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</si>
  <si>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</si>
  <si>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</si>
  <si>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</si>
  <si>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</si>
  <si>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</si>
  <si>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</si>
  <si>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</si>
  <si>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</si>
  <si>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</si>
  <si>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</si>
  <si>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</si>
  <si>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</si>
  <si>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</si>
  <si>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</si>
  <si>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</si>
  <si>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</si>
  <si>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</si>
  <si>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</si>
  <si>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</si>
  <si>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</si>
  <si>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</si>
  <si>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</si>
  <si>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</si>
  <si>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</si>
  <si>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</si>
  <si>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</si>
  <si>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</si>
  <si>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</si>
  <si>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</si>
  <si>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</si>
  <si>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</si>
  <si>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</si>
  <si>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</si>
  <si>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</si>
  <si>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</si>
  <si>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</si>
  <si>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</si>
  <si>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</si>
  <si>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</si>
  <si>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</si>
  <si>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</si>
  <si>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</si>
  <si>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</si>
  <si>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</si>
  <si>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</si>
  <si>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</si>
  <si>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</si>
  <si>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</si>
  <si>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</si>
  <si>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</si>
  <si>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</si>
  <si>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</si>
  <si>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</si>
  <si>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</si>
  <si>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</si>
  <si>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</si>
  <si>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</si>
  <si>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</si>
  <si>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</si>
  <si>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</si>
  <si>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</si>
  <si>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</si>
  <si>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</si>
  <si>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</si>
  <si>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</si>
  <si>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</si>
  <si>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</si>
  <si>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</si>
  <si>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</si>
  <si>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</si>
  <si>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</si>
  <si>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</si>
  <si>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</si>
  <si>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</si>
  <si>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</si>
  <si>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</si>
  <si>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</si>
  <si>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</si>
  <si>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</si>
  <si>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</si>
  <si>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</si>
  <si>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</si>
  <si>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</si>
  <si>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</si>
  <si>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</si>
  <si>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</si>
  <si>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</si>
  <si>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</si>
  <si>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</si>
  <si>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</si>
  <si>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</si>
  <si>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</si>
  <si>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</si>
  <si>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</si>
  <si>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</si>
  <si>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</si>
  <si>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</si>
  <si>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</si>
  <si>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</si>
  <si>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</si>
  <si>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</si>
  <si>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</si>
  <si>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</si>
  <si>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</si>
  <si>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</si>
  <si>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</si>
  <si>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</si>
  <si>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</si>
  <si>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</si>
  <si>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</si>
  <si>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</si>
  <si>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</si>
  <si>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</si>
  <si>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</si>
  <si>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</si>
  <si>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</si>
  <si>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</si>
  <si>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</si>
  <si>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</si>
  <si>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</si>
  <si>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</si>
  <si>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</si>
  <si>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</si>
  <si>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</si>
  <si>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</si>
  <si>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</si>
  <si>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</si>
  <si>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</si>
  <si>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</si>
  <si>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</si>
  <si>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</si>
  <si>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</si>
  <si>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</si>
  <si>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</si>
  <si>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</si>
  <si>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</si>
  <si>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</si>
  <si>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</si>
  <si>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</si>
  <si>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</si>
  <si>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</si>
  <si>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</si>
  <si>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</si>
  <si>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</si>
  <si>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</si>
  <si>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</si>
  <si>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</si>
  <si>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</si>
  <si>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</si>
  <si>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</si>
  <si>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</si>
  <si>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</si>
  <si>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</si>
  <si>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</si>
  <si>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</si>
  <si>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</si>
  <si>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</si>
  <si>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</si>
  <si>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</si>
  <si>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</si>
  <si>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</si>
  <si>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</si>
  <si>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</si>
  <si>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</si>
  <si>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</si>
  <si>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</si>
  <si>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</si>
  <si>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</si>
  <si>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</si>
  <si>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</si>
  <si>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</si>
  <si>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</si>
  <si>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</si>
  <si>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</si>
  <si>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</si>
  <si>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</si>
  <si>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</si>
  <si>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</si>
  <si>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</si>
  <si>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</si>
  <si>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</si>
  <si>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</si>
  <si>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</si>
  <si>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</si>
  <si>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</si>
  <si>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</si>
  <si>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</si>
  <si>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</si>
  <si>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</si>
  <si>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</si>
  <si>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</si>
  <si>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</si>
  <si>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</si>
  <si>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</si>
  <si>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</si>
  <si>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</si>
  <si>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</si>
  <si>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</si>
  <si>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</si>
  <si>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</si>
  <si>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</si>
  <si>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</si>
  <si>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</si>
  <si>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</si>
  <si>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</si>
  <si>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</si>
  <si>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</si>
  <si>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</si>
  <si>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</si>
  <si>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</si>
  <si>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</si>
  <si>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</si>
  <si>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</si>
  <si>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</si>
  <si>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</si>
  <si>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</si>
  <si>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</si>
  <si>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</si>
  <si>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</si>
  <si>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</si>
  <si>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</si>
  <si>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</si>
  <si>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</si>
  <si>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</si>
  <si>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</si>
  <si>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</si>
  <si>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</si>
  <si>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</si>
  <si>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</si>
  <si>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</si>
  <si>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</si>
  <si>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</si>
  <si>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</si>
  <si>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</si>
  <si>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</si>
  <si>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</si>
  <si>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</si>
  <si>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</si>
  <si>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</si>
  <si>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</si>
  <si>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</si>
  <si>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</si>
  <si>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</si>
  <si>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</si>
  <si>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</si>
  <si>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</si>
  <si>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</si>
  <si>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</si>
  <si>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</si>
  <si>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</si>
  <si>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</si>
  <si>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</si>
  <si>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</si>
  <si>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</si>
  <si>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</si>
  <si>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</si>
  <si>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</si>
  <si>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</si>
  <si>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</si>
  <si>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</si>
  <si>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</si>
  <si>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</si>
  <si>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</si>
  <si>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</si>
  <si>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</si>
  <si>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</si>
  <si>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</si>
  <si>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</si>
  <si>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</si>
  <si>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</si>
  <si>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</si>
  <si>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</si>
  <si>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</si>
  <si>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</si>
  <si>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</si>
  <si>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</si>
  <si>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</si>
  <si>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</si>
  <si>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</si>
  <si>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</si>
  <si>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</si>
  <si>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</si>
  <si>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</si>
  <si>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</si>
  <si>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</si>
  <si>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</si>
  <si>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</si>
  <si>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</si>
  <si>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</si>
  <si>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</si>
  <si>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</si>
  <si>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</si>
  <si>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</si>
  <si>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</si>
  <si>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</si>
  <si>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</si>
  <si>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</si>
  <si>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</si>
  <si>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</si>
  <si>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</si>
  <si>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</si>
  <si>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</si>
  <si>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</si>
  <si>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</si>
  <si>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</si>
  <si>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</si>
  <si>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</si>
  <si>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</si>
  <si>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</si>
  <si>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</si>
  <si>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</si>
  <si>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</si>
  <si>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</si>
  <si>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</si>
  <si>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</si>
  <si>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</si>
  <si>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</si>
  <si>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</si>
  <si>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</si>
  <si>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</si>
  <si>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</si>
  <si>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</si>
  <si>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</si>
  <si>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</si>
  <si>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</si>
  <si>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</si>
  <si>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</si>
  <si>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</si>
  <si>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</si>
  <si>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</si>
  <si>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</si>
  <si>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</si>
  <si>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</si>
  <si>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</si>
  <si>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</si>
  <si>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</si>
  <si>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</si>
  <si>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</si>
  <si>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</si>
  <si>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</si>
  <si>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</si>
  <si>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</si>
  <si>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</si>
  <si>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</si>
  <si>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</si>
  <si>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</si>
  <si>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</si>
  <si>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</si>
  <si>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</si>
  <si>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</si>
  <si>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</si>
  <si>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</si>
  <si>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</si>
  <si>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</si>
  <si>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</si>
  <si>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</si>
  <si>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</si>
  <si>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</si>
  <si>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</si>
  <si>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</si>
  <si>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</si>
  <si>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</si>
  <si>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</si>
  <si>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</si>
  <si>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</si>
  <si>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</si>
  <si>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</si>
  <si>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</si>
  <si>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</si>
  <si>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</si>
  <si>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</si>
  <si>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</si>
  <si>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</si>
  <si>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</si>
  <si>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</si>
  <si>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</si>
  <si>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</si>
  <si>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</si>
  <si>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</si>
  <si>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</si>
  <si>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</si>
  <si>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</si>
  <si>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</si>
  <si>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</si>
  <si>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</si>
  <si>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</si>
  <si>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</si>
  <si>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</si>
  <si>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</si>
  <si>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</si>
  <si>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</si>
  <si>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</si>
  <si>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</si>
  <si>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</si>
  <si>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</si>
  <si>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</si>
  <si>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</si>
  <si>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</si>
  <si>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</si>
  <si>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</si>
  <si>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</si>
  <si>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</si>
  <si>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</si>
  <si>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</si>
  <si>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</si>
  <si>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</si>
  <si>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</si>
  <si>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</si>
  <si>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</si>
  <si>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</si>
  <si>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</si>
  <si>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</si>
  <si>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</si>
  <si>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</si>
  <si>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</si>
  <si>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</si>
  <si>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</si>
  <si>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</si>
  <si>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</si>
  <si>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</si>
  <si>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</si>
  <si>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</si>
  <si>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</si>
  <si>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</si>
  <si>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</si>
  <si>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</si>
  <si>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</si>
  <si>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</si>
  <si>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</si>
  <si>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</si>
  <si>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</si>
  <si>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</si>
  <si>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</si>
  <si>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</si>
  <si>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</si>
  <si>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</si>
  <si>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</si>
  <si>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</si>
  <si>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</si>
  <si>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</si>
  <si>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</si>
  <si>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</si>
  <si>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</si>
  <si>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</si>
  <si>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</si>
  <si>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</si>
  <si>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</si>
  <si>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</si>
  <si>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</si>
  <si>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</si>
  <si>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</si>
  <si>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</si>
  <si>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</si>
  <si>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</si>
  <si>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</si>
  <si>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</si>
  <si>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</si>
  <si>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</si>
  <si>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</si>
  <si>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</si>
  <si>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</si>
  <si>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</si>
  <si>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</si>
  <si>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</si>
  <si>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</si>
  <si>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</si>
  <si>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</si>
  <si>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</si>
  <si>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</si>
  <si>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</si>
  <si>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</si>
  <si>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</si>
  <si>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</si>
  <si>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</si>
  <si>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</si>
  <si>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</si>
  <si>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</si>
  <si>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</si>
  <si>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</si>
  <si>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</si>
  <si>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</si>
  <si>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</si>
  <si>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</si>
  <si>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</si>
  <si>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</si>
  <si>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</si>
  <si>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</si>
  <si>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</si>
  <si>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</si>
  <si>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</si>
  <si>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</si>
  <si>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</si>
  <si>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</si>
  <si>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</si>
  <si>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</si>
  <si>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</si>
  <si>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</si>
  <si>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</si>
  <si>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</si>
  <si>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</si>
  <si>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</si>
  <si>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</si>
  <si>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</si>
  <si>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</si>
  <si>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</si>
  <si>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</si>
  <si>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</si>
  <si>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</si>
  <si>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</si>
  <si>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</si>
  <si>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</si>
  <si>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</si>
  <si>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</si>
  <si>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</si>
  <si>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</si>
  <si>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</si>
  <si>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</si>
  <si>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</si>
  <si>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</si>
  <si>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</si>
  <si>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</si>
  <si>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</si>
  <si>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</si>
  <si>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</si>
  <si>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</si>
  <si>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</si>
  <si>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</si>
  <si>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</si>
  <si>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</si>
  <si>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</si>
  <si>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</si>
  <si>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</si>
  <si>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</si>
  <si>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</si>
  <si>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</si>
  <si>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</si>
  <si>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</si>
  <si>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</si>
  <si>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</si>
  <si>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</si>
  <si>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</si>
  <si>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</si>
  <si>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</si>
  <si>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</si>
  <si>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</si>
  <si>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</si>
  <si>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</si>
  <si>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</si>
  <si>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</si>
  <si>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</si>
  <si>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</si>
  <si>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</si>
  <si>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</si>
  <si>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</si>
  <si>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</si>
  <si>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</si>
  <si>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</si>
  <si>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</si>
  <si>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</si>
  <si>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</si>
  <si>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</si>
  <si>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</si>
  <si>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</si>
  <si>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</si>
  <si>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</si>
  <si>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</si>
  <si>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</si>
  <si>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</si>
  <si>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</si>
  <si>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</si>
  <si>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</si>
  <si>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</si>
  <si>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</si>
  <si>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</si>
  <si>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</si>
  <si>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</si>
  <si>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</si>
  <si>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</si>
  <si>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</si>
  <si>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</si>
  <si>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</si>
  <si>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</si>
  <si>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</si>
  <si>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</si>
  <si>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</si>
  <si>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</si>
  <si>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</si>
  <si>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</si>
  <si>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</si>
  <si>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</si>
  <si>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</si>
  <si>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</si>
  <si>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</si>
  <si>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</si>
  <si>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</si>
  <si>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</si>
  <si>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</si>
  <si>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</si>
  <si>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</si>
  <si>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</si>
  <si>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</si>
  <si>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</si>
  <si>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</si>
  <si>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</si>
  <si>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</si>
  <si>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</si>
  <si>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</si>
  <si>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</si>
  <si>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</si>
  <si>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</si>
  <si>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</si>
  <si>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</si>
  <si>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</si>
  <si>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</si>
  <si>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</si>
  <si>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</si>
  <si>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</si>
  <si>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</si>
  <si>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</si>
  <si>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</si>
  <si>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</si>
  <si>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</si>
  <si>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</si>
  <si>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</si>
  <si>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</si>
  <si>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</si>
  <si>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</si>
  <si>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</si>
  <si>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</si>
  <si>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</si>
  <si>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</si>
  <si>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</si>
  <si>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</si>
  <si>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</si>
  <si>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</si>
  <si>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</si>
  <si>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</si>
  <si>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</si>
  <si>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</si>
  <si>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</si>
  <si>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</si>
  <si>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</si>
  <si>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</si>
  <si>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</si>
  <si>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</si>
  <si>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</si>
  <si>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</si>
  <si>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</si>
  <si>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</si>
  <si>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</si>
  <si>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</si>
  <si>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</si>
  <si>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</si>
  <si>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</si>
  <si>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</si>
  <si>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</si>
  <si>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</si>
  <si>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</si>
  <si>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</si>
  <si>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</si>
  <si>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</si>
  <si>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</si>
  <si>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</si>
  <si>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</si>
  <si>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</si>
  <si>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</si>
  <si>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</si>
  <si>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</si>
  <si>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</si>
  <si>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</si>
  <si>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</si>
  <si>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</si>
  <si>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</si>
  <si>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</si>
  <si>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</si>
  <si>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</si>
  <si>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</si>
  <si>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</si>
  <si>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</si>
  <si>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</si>
  <si>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</si>
  <si>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</si>
  <si>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</si>
  <si>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</si>
  <si>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</si>
  <si>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</si>
  <si>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</si>
  <si>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</si>
  <si>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</si>
  <si>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</si>
  <si>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</si>
  <si>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</si>
  <si>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</si>
  <si>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</si>
  <si>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</si>
  <si>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</si>
  <si>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</si>
  <si>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</si>
  <si>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</si>
  <si>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</si>
  <si>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</si>
  <si>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</si>
  <si>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</si>
  <si>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</si>
  <si>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</si>
  <si>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</si>
  <si>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</si>
  <si>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</si>
  <si>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</si>
  <si>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</si>
  <si>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</si>
  <si>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</si>
  <si>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</si>
  <si>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</si>
  <si>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</si>
  <si>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</si>
  <si>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</si>
  <si>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</si>
  <si>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</si>
  <si>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</si>
  <si>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</si>
  <si>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</si>
  <si>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</si>
  <si>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</si>
  <si>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</si>
  <si>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</si>
  <si>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</si>
  <si>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</si>
  <si>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</si>
  <si>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</si>
  <si>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</si>
  <si>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</si>
  <si>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</si>
  <si>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</si>
  <si>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</si>
  <si>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</si>
  <si>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</si>
  <si>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</si>
  <si>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</si>
  <si>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</si>
  <si>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</si>
  <si>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</si>
  <si>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</si>
  <si>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</si>
  <si>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</si>
  <si>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</si>
  <si>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</si>
  <si>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</si>
  <si>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</si>
  <si>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</si>
  <si>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</si>
  <si>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</si>
  <si>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</si>
  <si>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</si>
  <si>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</si>
  <si>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</si>
  <si>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</si>
  <si>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</si>
  <si>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</si>
  <si>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</si>
  <si>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</si>
  <si>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</si>
  <si>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</si>
  <si>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</si>
  <si>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</si>
  <si>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</si>
  <si>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</si>
  <si>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</si>
  <si>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</si>
  <si>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</si>
  <si>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</si>
  <si>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</si>
  <si>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</si>
  <si>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</si>
  <si>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</si>
  <si>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</si>
  <si>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</si>
  <si>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</si>
  <si>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</si>
  <si>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</si>
  <si>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</si>
  <si>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</si>
  <si>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</si>
  <si>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</si>
  <si>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</si>
  <si>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</si>
  <si>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</si>
  <si>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</si>
  <si>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</si>
  <si>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</si>
  <si>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</si>
  <si>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</si>
  <si>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</si>
  <si>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</si>
  <si>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</si>
  <si>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</si>
  <si>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</si>
  <si>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</si>
  <si>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</si>
  <si>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</si>
  <si>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</si>
  <si>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</si>
  <si>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</si>
  <si>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</si>
  <si>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</si>
  <si>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</si>
  <si>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</si>
  <si>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</si>
  <si>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</si>
  <si>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</si>
  <si>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</si>
  <si>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</si>
  <si>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</si>
  <si>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</si>
  <si>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</si>
  <si>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</si>
  <si>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</si>
  <si>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</si>
  <si>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</si>
  <si>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</si>
  <si>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</si>
  <si>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</si>
  <si>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</si>
  <si>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</si>
  <si>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</si>
  <si>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</si>
  <si>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</si>
  <si>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</si>
  <si>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</si>
  <si>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</si>
  <si>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</si>
  <si>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</si>
  <si>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</si>
  <si>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</si>
  <si>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</si>
  <si>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</si>
  <si>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</si>
  <si>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</si>
  <si>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</si>
  <si>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</si>
  <si>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</si>
  <si>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</si>
  <si>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</si>
  <si>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</si>
  <si>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</si>
  <si>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</si>
  <si>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</si>
  <si>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</si>
  <si>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</si>
  <si>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</si>
  <si>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</si>
  <si>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</si>
  <si>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</si>
  <si>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</si>
  <si>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</si>
  <si>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</si>
  <si>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</si>
  <si>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</si>
  <si>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</si>
  <si>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</si>
  <si>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</si>
  <si>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</si>
  <si>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</si>
  <si>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</si>
  <si>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</si>
  <si>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</si>
  <si>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</si>
  <si>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</si>
  <si>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</si>
  <si>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</si>
  <si>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</si>
  <si>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</si>
  <si>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</si>
  <si>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</si>
  <si>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</si>
  <si>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</si>
  <si>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</si>
  <si>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</si>
  <si>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</si>
  <si>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</si>
  <si>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</si>
  <si>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</si>
  <si>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</si>
  <si>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</si>
  <si>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</si>
  <si>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</si>
  <si>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</si>
  <si>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</si>
  <si>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</si>
  <si>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</si>
  <si>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</si>
  <si>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</si>
  <si>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</si>
  <si>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</si>
  <si>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</si>
  <si>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</si>
  <si>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</si>
  <si>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</si>
  <si>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</si>
  <si>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</si>
  <si>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</si>
  <si>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</si>
  <si>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</si>
  <si>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</si>
  <si>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</si>
  <si>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</si>
  <si>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</si>
  <si>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</si>
  <si>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</si>
  <si>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</si>
  <si>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</si>
  <si>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</si>
  <si>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</si>
  <si>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</si>
  <si>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</si>
  <si>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</si>
  <si>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</si>
  <si>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</si>
  <si>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</si>
  <si>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</si>
  <si>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</si>
  <si>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</si>
  <si>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</si>
  <si>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</si>
  <si>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</si>
  <si>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</si>
  <si>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</si>
  <si>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</si>
  <si>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</si>
  <si>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</si>
  <si>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</si>
  <si>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</si>
  <si>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</si>
  <si>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</si>
  <si>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</si>
  <si>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</si>
  <si>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</si>
  <si>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</si>
  <si>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</si>
  <si>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</si>
  <si>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</si>
  <si>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</si>
  <si>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</si>
  <si>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</si>
  <si>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</si>
  <si>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</si>
  <si>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</si>
  <si>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</si>
  <si>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</si>
  <si>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</si>
  <si>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</si>
  <si>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</si>
  <si>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</si>
  <si>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</si>
  <si>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</si>
  <si>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</si>
  <si>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</si>
  <si>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</si>
  <si>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</si>
  <si>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</si>
  <si>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</si>
  <si>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</si>
  <si>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</si>
  <si>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</si>
  <si>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</si>
  <si>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</si>
  <si>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</si>
  <si>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</si>
  <si>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</si>
  <si>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</si>
  <si>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</si>
  <si>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</si>
  <si>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</si>
  <si>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</si>
  <si>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</si>
  <si>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</si>
  <si>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</si>
  <si>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</si>
  <si>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</si>
  <si>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</si>
  <si>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</si>
  <si>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</si>
  <si>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</si>
  <si>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</si>
  <si>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</si>
  <si>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</si>
  <si>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</si>
  <si>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</si>
  <si>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</si>
  <si>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</si>
  <si>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</si>
  <si>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</si>
  <si>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</si>
  <si>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</si>
  <si>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</si>
  <si>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</si>
  <si>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</si>
  <si>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</si>
  <si>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</si>
  <si>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</si>
  <si>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</si>
  <si>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</si>
  <si>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</si>
  <si>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</si>
  <si>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</si>
  <si>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</si>
  <si>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</si>
  <si>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</si>
  <si>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</si>
  <si>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</si>
  <si>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</si>
  <si>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</si>
  <si>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</si>
  <si>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</si>
  <si>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</si>
  <si>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</si>
  <si>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</si>
  <si>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</si>
  <si>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</si>
  <si>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</si>
  <si>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</si>
  <si>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</si>
  <si>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</si>
  <si>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</si>
  <si>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</si>
  <si>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</si>
  <si>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</si>
  <si>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</si>
  <si>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</si>
  <si>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</si>
  <si>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</si>
  <si>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</si>
  <si>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</si>
  <si>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</si>
  <si>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</si>
  <si>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</si>
  <si>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</si>
  <si>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</si>
  <si>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</si>
  <si>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</si>
  <si>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</si>
  <si>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</si>
  <si>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</si>
  <si>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</si>
  <si>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</si>
  <si>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</si>
  <si>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</si>
  <si>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</si>
  <si>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</si>
  <si>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</si>
  <si>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</si>
  <si>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</si>
  <si>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</si>
  <si>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</si>
  <si>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</si>
  <si>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</si>
  <si>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</si>
  <si>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</si>
  <si>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</si>
  <si>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</si>
  <si>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</si>
  <si>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</si>
  <si>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</si>
  <si>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</si>
  <si>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</si>
  <si>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</si>
  <si>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</si>
  <si>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</si>
  <si>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</si>
  <si>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</si>
  <si>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</si>
  <si>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</si>
  <si>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</si>
  <si>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</si>
  <si>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</si>
  <si>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</si>
  <si>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</si>
  <si>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</si>
  <si>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</si>
  <si>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</si>
  <si>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</si>
  <si>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</si>
  <si>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</si>
  <si>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</si>
  <si>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</si>
  <si>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</si>
  <si>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</si>
  <si>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</si>
  <si>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</si>
  <si>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</si>
  <si>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</si>
  <si>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</si>
  <si>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</si>
  <si>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</si>
  <si>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</si>
  <si>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</si>
  <si>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</si>
  <si>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</si>
  <si>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</si>
  <si>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</si>
  <si>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</si>
  <si>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</si>
  <si>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</si>
  <si>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</si>
  <si>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</si>
  <si>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</si>
  <si>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</si>
  <si>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</si>
  <si>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</si>
  <si>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</si>
  <si>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</si>
  <si>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</si>
  <si>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</si>
  <si>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</si>
  <si>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</si>
  <si>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</si>
  <si>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</si>
  <si>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</si>
  <si>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</si>
  <si>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</si>
  <si>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</si>
  <si>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</si>
  <si>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</si>
  <si>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</si>
  <si>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</si>
  <si>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</si>
  <si>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</si>
  <si>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</si>
  <si>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</si>
  <si>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</si>
  <si>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</si>
  <si>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</si>
  <si>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</si>
  <si>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</si>
  <si>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</si>
  <si>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</si>
  <si>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</si>
  <si>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</si>
  <si>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</si>
  <si>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</si>
  <si>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</si>
  <si>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</si>
  <si>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</si>
  <si>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</si>
  <si>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</si>
  <si>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</si>
  <si>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</si>
  <si>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</si>
  <si>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</si>
  <si>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</si>
  <si>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</si>
  <si>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</si>
  <si>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</si>
  <si>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</si>
  <si>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</si>
  <si>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</si>
  <si>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</si>
  <si>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</si>
  <si>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</si>
  <si>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</si>
  <si>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</si>
  <si>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</si>
  <si>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</si>
  <si>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</si>
  <si>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</si>
  <si>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</si>
  <si>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</si>
  <si>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</si>
  <si>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</si>
  <si>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</si>
  <si>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</si>
  <si>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</si>
  <si>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</si>
  <si>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</si>
  <si>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</si>
  <si>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</si>
  <si>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</si>
  <si>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</si>
  <si>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</si>
  <si>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</si>
  <si>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</si>
  <si>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</si>
  <si>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</si>
  <si>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</si>
  <si>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</si>
  <si>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</si>
  <si>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</si>
  <si>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</si>
  <si>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</si>
  <si>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</si>
  <si>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</si>
  <si>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</si>
  <si>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</si>
  <si>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</si>
  <si>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</si>
  <si>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</si>
  <si>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</si>
  <si>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</si>
  <si>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</si>
  <si>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</si>
  <si>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</si>
  <si>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</si>
  <si>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</si>
  <si>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</si>
  <si>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</si>
  <si>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</si>
  <si>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</si>
  <si>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</si>
  <si>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</si>
  <si>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</si>
  <si>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</si>
  <si>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</si>
  <si>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</si>
  <si>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</si>
  <si>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</si>
  <si>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</si>
  <si>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</si>
  <si>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</si>
  <si>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</si>
  <si>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</si>
  <si>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</si>
  <si>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</si>
  <si>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</si>
  <si>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</si>
  <si>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</si>
  <si>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</si>
  <si>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</si>
  <si>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</si>
  <si>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</si>
  <si>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</si>
  <si>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</si>
  <si>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</si>
  <si>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</si>
  <si>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</si>
  <si>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</si>
  <si>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</si>
  <si>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</si>
  <si>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</si>
  <si>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</si>
  <si>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</si>
  <si>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</si>
  <si>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</si>
  <si>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</si>
  <si>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</si>
  <si>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</si>
  <si>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</si>
  <si>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</si>
  <si>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</si>
  <si>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</si>
  <si>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</si>
  <si>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</si>
  <si>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</si>
  <si>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</si>
  <si>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</si>
  <si>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</si>
  <si>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</si>
  <si>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</si>
  <si>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</si>
  <si>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</si>
  <si>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</si>
  <si>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</si>
  <si>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</si>
  <si>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</si>
  <si>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</si>
  <si>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</si>
  <si>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</si>
  <si>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</si>
  <si>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</si>
  <si>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</si>
  <si>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</si>
  <si>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</si>
  <si>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</si>
  <si>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</si>
  <si>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</si>
  <si>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</si>
  <si>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</si>
  <si>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</si>
  <si>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</si>
  <si>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</si>
  <si>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</si>
  <si>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</si>
  <si>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</si>
  <si>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</si>
  <si>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</si>
  <si>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</si>
  <si>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</si>
  <si>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</si>
  <si>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</si>
  <si>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</si>
  <si>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</si>
  <si>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</si>
  <si>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</si>
  <si>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</si>
  <si>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</si>
  <si>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</si>
  <si>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</si>
  <si>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</si>
  <si>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</si>
  <si>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</si>
  <si>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</si>
  <si>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</si>
  <si>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</si>
  <si>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</si>
  <si>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</si>
  <si>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</si>
  <si>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</si>
  <si>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</si>
  <si>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</si>
  <si>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</si>
  <si>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</si>
  <si>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</si>
  <si>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</si>
  <si>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</si>
  <si>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</si>
  <si>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</si>
  <si>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</si>
  <si>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</si>
  <si>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</si>
  <si>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</si>
  <si>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</si>
  <si>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</si>
  <si>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</si>
  <si>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</si>
  <si>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</si>
  <si>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</si>
  <si>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</si>
  <si>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</si>
  <si>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</si>
  <si>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</si>
  <si>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</si>
  <si>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</si>
  <si>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</si>
  <si>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</si>
  <si>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</si>
  <si>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</si>
  <si>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</si>
  <si>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</si>
  <si>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</si>
  <si>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</si>
  <si>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</si>
  <si>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</si>
  <si>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</si>
  <si>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</si>
  <si>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</si>
  <si>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</si>
  <si>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</si>
  <si>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</si>
  <si>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</si>
  <si>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</si>
  <si>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</si>
  <si>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</si>
  <si>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</si>
  <si>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</si>
  <si>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</si>
  <si>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</si>
  <si>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</si>
  <si>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</si>
  <si>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</si>
  <si>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</si>
  <si>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</si>
  <si>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</si>
  <si>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</si>
  <si>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</si>
  <si>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</si>
  <si>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</si>
  <si>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</si>
  <si>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</si>
  <si>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</si>
  <si>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</si>
  <si>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</si>
  <si>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</si>
  <si>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</si>
  <si>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</si>
  <si>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</si>
  <si>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</si>
  <si>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</si>
  <si>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</si>
  <si>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</si>
  <si>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</si>
  <si>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</si>
  <si>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</si>
  <si>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</si>
  <si>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</si>
  <si>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</si>
  <si>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</si>
  <si>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</si>
  <si>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</si>
  <si>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</si>
  <si>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</si>
  <si>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</si>
  <si>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</si>
  <si>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</si>
  <si>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</si>
  <si>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</si>
  <si>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</si>
  <si>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</si>
  <si>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</si>
  <si>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</si>
  <si>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</si>
  <si>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</si>
  <si>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</si>
  <si>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</si>
  <si>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</si>
  <si>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</si>
  <si>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</si>
  <si>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</si>
  <si>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</si>
  <si>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</si>
  <si>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</si>
  <si>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</si>
  <si>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</si>
  <si>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</si>
  <si>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</si>
  <si>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</si>
  <si>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</si>
  <si>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</si>
  <si>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</si>
  <si>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</si>
  <si>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</si>
  <si>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</si>
  <si>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</si>
  <si>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</si>
  <si>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</si>
  <si>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</si>
  <si>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</si>
  <si>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</si>
  <si>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</si>
  <si>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</si>
  <si>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</si>
  <si>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</si>
  <si>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</si>
  <si>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</si>
  <si>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</si>
  <si>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</si>
  <si>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</si>
  <si>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</si>
  <si>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</si>
  <si>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</si>
  <si>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</si>
  <si>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</si>
  <si>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</si>
  <si>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</si>
  <si>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</si>
  <si>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</si>
  <si>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</si>
  <si>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</si>
  <si>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</si>
  <si>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</si>
  <si>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</si>
  <si>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</si>
  <si>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</si>
  <si>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</si>
  <si>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</si>
  <si>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</si>
  <si>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</si>
  <si>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</si>
  <si>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</si>
  <si>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</si>
  <si>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</si>
  <si>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</si>
  <si>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</si>
  <si>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</si>
  <si>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</si>
  <si>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</si>
  <si>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</si>
  <si>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</si>
  <si>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</si>
  <si>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</si>
  <si>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</si>
  <si>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</si>
  <si>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</si>
  <si>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</si>
  <si>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</si>
  <si>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</si>
  <si>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</si>
  <si>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</si>
  <si>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</si>
  <si>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</si>
  <si>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</si>
  <si>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</si>
  <si>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</si>
  <si>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</si>
  <si>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</si>
  <si>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</si>
  <si>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</si>
  <si>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</si>
  <si>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</si>
  <si>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</si>
  <si>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</si>
  <si>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</si>
  <si>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</si>
  <si>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</si>
  <si>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</si>
  <si>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</si>
  <si>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</si>
  <si>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</si>
  <si>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</si>
  <si>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</si>
  <si>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</si>
  <si>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</si>
  <si>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</si>
  <si>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</si>
  <si>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</si>
  <si>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</si>
  <si>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</si>
  <si>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</si>
  <si>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</si>
  <si>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</si>
  <si>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</si>
  <si>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</si>
  <si>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</si>
  <si>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</si>
  <si>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</si>
  <si>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</si>
  <si>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</si>
  <si>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</si>
  <si>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</si>
  <si>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</si>
  <si>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</si>
  <si>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</si>
  <si>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</si>
  <si>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</si>
  <si>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</si>
  <si>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</si>
  <si>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</si>
  <si>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</si>
  <si>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</si>
  <si>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</si>
  <si>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</si>
  <si>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</si>
  <si>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</si>
  <si>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</si>
  <si>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</si>
  <si>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</si>
  <si>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</si>
  <si>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</si>
  <si>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</si>
  <si>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</si>
  <si>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</si>
  <si>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</si>
  <si>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</si>
  <si>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</si>
  <si>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</si>
  <si>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</si>
  <si>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</si>
  <si>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</si>
  <si>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</si>
  <si>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</si>
  <si>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</si>
  <si>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</si>
  <si>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</si>
  <si>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</si>
  <si>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</si>
  <si>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</si>
  <si>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</si>
  <si>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</si>
  <si>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</si>
  <si>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</si>
  <si>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</si>
  <si>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</si>
  <si>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</si>
  <si>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</si>
  <si>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</si>
  <si>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</si>
  <si>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</si>
  <si>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</si>
  <si>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</si>
  <si>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</si>
  <si>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</si>
  <si>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</si>
  <si>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</si>
  <si>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</si>
  <si>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</si>
  <si>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</si>
  <si>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</si>
  <si>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</si>
  <si>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</si>
  <si>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</si>
  <si>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</si>
  <si>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</si>
  <si>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</si>
  <si>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</si>
  <si>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</si>
  <si>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</si>
  <si>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</si>
  <si>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</si>
  <si>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</si>
  <si>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</si>
  <si>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</si>
  <si>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</si>
  <si>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</si>
  <si>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</si>
  <si>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</si>
  <si>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</si>
  <si>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</si>
  <si>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</si>
  <si>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</si>
  <si>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</si>
  <si>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</si>
  <si>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</si>
  <si>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</si>
  <si>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</si>
  <si>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</si>
  <si>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</si>
  <si>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</si>
  <si>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</si>
  <si>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</si>
  <si>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</si>
  <si>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</si>
  <si>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</si>
  <si>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</si>
  <si>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</si>
  <si>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</si>
  <si>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</si>
  <si>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</si>
  <si>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</si>
  <si>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</si>
  <si>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</si>
  <si>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</si>
  <si>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</si>
  <si>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</si>
  <si>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</si>
  <si>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</si>
  <si>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</si>
  <si>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</si>
  <si>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</si>
  <si>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</si>
  <si>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</si>
  <si>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</si>
  <si>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</si>
  <si>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</si>
  <si>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</si>
  <si>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</si>
  <si>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</si>
  <si>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</si>
  <si>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</si>
  <si>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</si>
  <si>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</si>
  <si>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</si>
  <si>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</si>
  <si>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</si>
  <si>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</si>
  <si>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</si>
  <si>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</si>
  <si>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</si>
  <si>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</si>
  <si>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</si>
  <si>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</si>
  <si>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</si>
  <si>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</si>
  <si>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</si>
  <si>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</si>
  <si>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</si>
  <si>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</si>
  <si>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</si>
  <si>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</si>
  <si>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</si>
  <si>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</si>
  <si>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</si>
  <si>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</si>
  <si>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</si>
  <si>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</si>
  <si>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</si>
  <si>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</si>
  <si>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</si>
  <si>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</si>
  <si>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</si>
  <si>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</si>
  <si>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</si>
  <si>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</si>
  <si>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</si>
  <si>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</si>
  <si>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</si>
  <si>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</si>
  <si>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</si>
  <si>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</si>
  <si>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</si>
  <si>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</si>
  <si>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</si>
  <si>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</si>
  <si>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</si>
  <si>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</si>
  <si>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</si>
  <si>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</si>
  <si>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</si>
  <si>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</si>
  <si>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</si>
  <si>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</si>
  <si>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</si>
  <si>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</si>
  <si>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</si>
  <si>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</si>
  <si>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</si>
  <si>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</si>
  <si>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</si>
  <si>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</si>
  <si>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</si>
  <si>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</si>
  <si>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</si>
  <si>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</si>
  <si>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</si>
  <si>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</si>
  <si>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</si>
  <si>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</si>
  <si>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</si>
  <si>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</si>
  <si>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</si>
  <si>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</si>
  <si>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</si>
  <si>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</si>
  <si>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</si>
  <si>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</si>
  <si>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</si>
  <si>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</si>
  <si>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</si>
  <si>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</si>
  <si>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</si>
  <si>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</si>
  <si>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</si>
  <si>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</si>
  <si>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</si>
  <si>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</si>
  <si>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</si>
  <si>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</si>
  <si>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</si>
  <si>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</si>
  <si>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</si>
  <si>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</si>
  <si>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</si>
  <si>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</si>
  <si>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</si>
  <si>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</si>
  <si>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</si>
  <si>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</si>
  <si>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</si>
  <si>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</si>
  <si>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</si>
  <si>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</si>
  <si>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</si>
  <si>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</si>
  <si>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</si>
  <si>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</si>
  <si>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</si>
  <si>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</si>
  <si>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</si>
  <si>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</si>
  <si>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</si>
  <si>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</si>
  <si>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</si>
  <si>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</si>
  <si>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</si>
  <si>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</si>
  <si>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</si>
  <si>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</si>
  <si>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</si>
  <si>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</si>
  <si>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</si>
  <si>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</si>
  <si>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</si>
  <si>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</si>
  <si>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</si>
  <si>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</si>
  <si>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</si>
  <si>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</si>
  <si>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</si>
  <si>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</si>
  <si>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</si>
  <si>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</si>
  <si>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</si>
  <si>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</si>
  <si>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</si>
  <si>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</si>
  <si>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</si>
  <si>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</si>
  <si>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</si>
  <si>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</si>
  <si>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</si>
  <si>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</si>
  <si>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</si>
  <si>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</si>
  <si>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</si>
  <si>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</si>
  <si>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</si>
  <si>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</si>
  <si>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</si>
  <si>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</si>
  <si>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</si>
  <si>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</si>
  <si>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</si>
  <si>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</si>
  <si>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</si>
  <si>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</si>
  <si>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</si>
  <si>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</si>
  <si>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</si>
  <si>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</si>
  <si>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</si>
  <si>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</si>
  <si>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</si>
  <si>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</si>
  <si>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</si>
  <si>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</si>
  <si>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</si>
  <si>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</si>
  <si>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</si>
  <si>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</si>
  <si>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</si>
  <si>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</si>
  <si>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</si>
  <si>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</si>
  <si>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</si>
  <si>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</si>
  <si>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</si>
  <si>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</si>
  <si>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</si>
  <si>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</si>
  <si>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</si>
  <si>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</si>
  <si>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</si>
  <si>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</si>
  <si>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</si>
  <si>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</si>
  <si>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</si>
  <si>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</si>
  <si>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</si>
  <si>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</si>
  <si>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</si>
  <si>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</si>
  <si>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</si>
  <si>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</si>
  <si>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</si>
  <si>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</si>
  <si>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</si>
  <si>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</si>
  <si>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</si>
  <si>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</si>
  <si>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</si>
  <si>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</si>
  <si>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</si>
  <si>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</si>
  <si>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</si>
  <si>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</si>
  <si>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</si>
  <si>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</si>
  <si>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</si>
  <si>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</si>
  <si>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</si>
  <si>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</si>
  <si>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</si>
  <si>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</si>
  <si>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</si>
  <si>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</si>
  <si>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</si>
  <si>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</si>
  <si>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</si>
  <si>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</si>
  <si>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</si>
  <si>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</si>
  <si>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</si>
  <si>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</si>
  <si>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</si>
  <si>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</si>
  <si>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</si>
  <si>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</si>
  <si>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</si>
  <si>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</si>
  <si>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</si>
  <si>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</si>
  <si>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</si>
  <si>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</si>
  <si>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</si>
  <si>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</si>
  <si>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</si>
  <si>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</si>
  <si>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</si>
  <si>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</si>
  <si>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</si>
  <si>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</si>
  <si>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</si>
  <si>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</si>
  <si>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</si>
  <si>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</si>
  <si>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</si>
  <si>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</si>
  <si>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</si>
  <si>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</si>
  <si>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</si>
  <si>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</si>
  <si>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</si>
  <si>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</si>
  <si>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</si>
  <si>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</si>
  <si>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</si>
  <si>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</si>
  <si>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</si>
  <si>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</si>
  <si>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</si>
  <si>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</si>
  <si>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</si>
  <si>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</si>
  <si>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</si>
  <si>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</si>
  <si>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</si>
  <si>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</si>
  <si>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</si>
  <si>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</si>
  <si>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</si>
  <si>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</si>
  <si>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</si>
  <si>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</si>
  <si>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</si>
  <si>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</si>
  <si>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</si>
  <si>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</si>
  <si>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</si>
  <si>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</si>
  <si>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</si>
  <si>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</si>
  <si>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</si>
  <si>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</si>
  <si>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</si>
  <si>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</si>
  <si>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</si>
  <si>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</si>
  <si>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</si>
  <si>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</si>
  <si>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</si>
  <si>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</si>
  <si>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</si>
  <si>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</si>
  <si>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</si>
  <si>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</si>
  <si>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</si>
  <si>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</si>
  <si>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</si>
  <si>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</si>
  <si>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</si>
  <si>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</si>
  <si>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</si>
  <si>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</si>
  <si>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</si>
  <si>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</si>
  <si>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</si>
  <si>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</si>
  <si>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</si>
  <si>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</si>
  <si>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</si>
  <si>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</si>
  <si>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</si>
  <si>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</si>
  <si>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</si>
  <si>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</si>
  <si>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</si>
  <si>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</si>
  <si>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</si>
  <si>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</si>
  <si>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</si>
  <si>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</si>
  <si>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</si>
  <si>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</si>
  <si>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</si>
  <si>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</si>
  <si>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</si>
  <si>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</si>
  <si>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</si>
  <si>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</si>
  <si>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</si>
  <si>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</si>
  <si>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</si>
  <si>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</si>
  <si>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</si>
  <si>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</si>
  <si>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</si>
  <si>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</si>
  <si>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</si>
  <si>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</si>
  <si>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</si>
  <si>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</si>
  <si>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</si>
  <si>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</si>
  <si>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</si>
  <si>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</si>
  <si>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</si>
  <si>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</si>
  <si>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</si>
  <si>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</si>
  <si>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</si>
  <si>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</si>
  <si>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</si>
  <si>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</si>
  <si>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</si>
  <si>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</si>
  <si>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</si>
  <si>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</si>
  <si>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</si>
  <si>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</si>
  <si>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</si>
  <si>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</si>
  <si>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</si>
  <si>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</si>
  <si>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</si>
  <si>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</si>
  <si>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</si>
  <si>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</si>
  <si>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</si>
  <si>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</si>
  <si>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</si>
  <si>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</si>
  <si>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</si>
  <si>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</si>
  <si>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</si>
  <si>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</si>
  <si>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</si>
  <si>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</si>
  <si>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</si>
  <si>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</si>
  <si>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</si>
  <si>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</si>
  <si>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</si>
  <si>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</si>
  <si>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</si>
  <si>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</si>
  <si>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</si>
  <si>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</si>
  <si>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</si>
  <si>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</si>
  <si>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</si>
  <si>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</si>
  <si>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</si>
  <si>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</si>
  <si>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</si>
  <si>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</si>
  <si>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</si>
  <si>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</si>
  <si>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</si>
  <si>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</si>
  <si>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</si>
  <si>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</si>
  <si>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</si>
  <si>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</si>
  <si>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</si>
  <si>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</si>
  <si>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</si>
  <si>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</si>
  <si>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</si>
  <si>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</si>
  <si>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</si>
  <si>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</si>
  <si>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</si>
  <si>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</si>
  <si>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</si>
  <si>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</si>
  <si>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</si>
  <si>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</si>
  <si>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</si>
  <si>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</si>
  <si>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</si>
  <si>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</si>
  <si>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</si>
  <si>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</si>
  <si>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</si>
  <si>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</si>
  <si>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</si>
  <si>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</si>
  <si>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</si>
  <si>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</si>
  <si>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</si>
  <si>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</si>
  <si>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</si>
  <si>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</si>
  <si>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</si>
  <si>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</si>
  <si>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</si>
  <si>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</si>
  <si>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</si>
  <si>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</si>
  <si>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</si>
  <si>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</si>
  <si>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</si>
  <si>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</si>
  <si>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</si>
  <si>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</si>
  <si>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</si>
  <si>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</si>
  <si>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</si>
  <si>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</si>
  <si>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</si>
  <si>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</si>
  <si>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</si>
  <si>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</si>
  <si>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</si>
  <si>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</si>
  <si>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</si>
  <si>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</si>
  <si>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</si>
  <si>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</si>
  <si>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</si>
  <si>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</si>
  <si>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</si>
  <si>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</si>
  <si>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</si>
  <si>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</si>
  <si>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</si>
  <si>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</si>
  <si>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</si>
  <si>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</si>
  <si>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</si>
  <si>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</si>
  <si>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</si>
  <si>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</si>
  <si>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</si>
  <si>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</si>
  <si>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</si>
  <si>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</si>
  <si>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</si>
  <si>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</si>
  <si>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</si>
  <si>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</si>
  <si>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</si>
  <si>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</si>
  <si>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</si>
  <si>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</si>
  <si>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</si>
  <si>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</si>
  <si>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</si>
  <si>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</si>
  <si>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</si>
  <si>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</si>
  <si>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</si>
  <si>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</si>
  <si>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</si>
  <si>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</si>
  <si>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</si>
  <si>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</si>
  <si>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</si>
  <si>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</si>
  <si>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</si>
  <si>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</si>
  <si>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</si>
  <si>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</si>
  <si>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</si>
  <si>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</si>
  <si>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</si>
  <si>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</si>
  <si>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</si>
  <si>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</si>
  <si>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</si>
  <si>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</si>
  <si>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</si>
  <si>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</si>
  <si>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</si>
  <si>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</si>
  <si>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</si>
  <si>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</si>
  <si>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</si>
  <si>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</si>
  <si>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</si>
  <si>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</si>
  <si>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</si>
  <si>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</si>
  <si>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</si>
  <si>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</si>
  <si>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</si>
  <si>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</si>
  <si>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</si>
  <si>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</si>
  <si>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</si>
  <si>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</si>
  <si>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</si>
  <si>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</si>
  <si>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</si>
  <si>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</si>
  <si>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</si>
  <si>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</si>
  <si>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</si>
  <si>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</si>
  <si>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</si>
  <si>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</si>
  <si>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</si>
  <si>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</si>
  <si>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</si>
  <si>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</si>
  <si>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</si>
  <si>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</si>
  <si>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</si>
  <si>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</si>
  <si>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</si>
  <si>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</si>
  <si>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</si>
  <si>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</si>
  <si>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</si>
  <si>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</si>
  <si>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</si>
  <si>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</si>
  <si>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</si>
  <si>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</si>
  <si>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</si>
  <si>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</si>
  <si>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</si>
  <si>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</si>
  <si>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</si>
  <si>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</si>
  <si>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</si>
  <si>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</si>
  <si>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</si>
  <si>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</si>
  <si>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</si>
  <si>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</si>
  <si>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</si>
  <si>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</si>
  <si>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</si>
  <si>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</si>
  <si>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</si>
  <si>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</si>
  <si>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</si>
  <si>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</si>
  <si>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</si>
  <si>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</si>
  <si>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</si>
  <si>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</si>
  <si>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</si>
  <si>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</si>
  <si>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</si>
  <si>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</si>
  <si>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</si>
  <si>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</si>
  <si>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</si>
  <si>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</si>
  <si>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</si>
  <si>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</si>
  <si>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</si>
  <si>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</si>
  <si>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</si>
  <si>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</si>
  <si>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</si>
  <si>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</si>
  <si>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</si>
  <si>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</si>
  <si>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</si>
  <si>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</si>
  <si>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</si>
  <si>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</si>
  <si>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</si>
  <si>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</si>
  <si>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</si>
  <si>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</si>
  <si>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</si>
  <si>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</si>
  <si>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</si>
  <si>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</si>
  <si>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</si>
  <si>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</si>
  <si>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</si>
  <si>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</si>
  <si>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</si>
  <si>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</si>
  <si>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</si>
  <si>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</si>
  <si>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</si>
  <si>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</si>
  <si>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</si>
  <si>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</si>
  <si>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</si>
  <si>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</si>
  <si>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</si>
  <si>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</si>
  <si>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</si>
  <si>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</si>
  <si>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</si>
  <si>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</si>
  <si>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</si>
  <si>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</si>
  <si>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</si>
  <si>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</si>
  <si>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</si>
  <si>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</si>
  <si>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</si>
  <si>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</si>
  <si>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</si>
  <si>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</si>
  <si>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</si>
  <si>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</si>
  <si>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</si>
  <si>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</si>
  <si>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</si>
  <si>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</si>
  <si>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</si>
  <si>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</si>
  <si>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</si>
  <si>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</si>
  <si>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</si>
  <si>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</si>
  <si>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</si>
  <si>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</si>
  <si>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</si>
  <si>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</si>
  <si>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</si>
  <si>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</si>
  <si>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</si>
  <si>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</si>
  <si>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</si>
  <si>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</si>
  <si>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</si>
  <si>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</si>
  <si>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</si>
  <si>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</si>
  <si>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</si>
  <si>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</si>
  <si>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</si>
  <si>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</si>
  <si>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</si>
  <si>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</si>
  <si>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</si>
  <si>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</si>
  <si>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</si>
  <si>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</si>
  <si>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</si>
  <si>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</si>
  <si>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</si>
  <si>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</si>
  <si>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</si>
  <si>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</si>
  <si>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</si>
  <si>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</si>
  <si>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</si>
  <si>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</si>
  <si>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</si>
  <si>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</si>
  <si>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</si>
  <si>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</si>
  <si>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</si>
  <si>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</si>
  <si>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</si>
  <si>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</si>
  <si>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</si>
  <si>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</si>
  <si>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</si>
  <si>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</si>
  <si>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</si>
  <si>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</si>
  <si>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</si>
  <si>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</si>
  <si>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</si>
  <si>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</si>
  <si>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</si>
  <si>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</si>
  <si>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</si>
  <si>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</si>
  <si>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</si>
  <si>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</si>
  <si>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</si>
  <si>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</si>
  <si>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</si>
  <si>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</si>
  <si>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</si>
  <si>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</si>
  <si>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</si>
  <si>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</si>
  <si>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</si>
  <si>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</si>
  <si>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</si>
  <si>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</si>
  <si>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</si>
  <si>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</si>
  <si>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</si>
  <si>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</si>
  <si>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</si>
  <si>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</si>
  <si>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</si>
  <si>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</si>
  <si>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</si>
  <si>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</si>
  <si>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</si>
  <si>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</si>
  <si>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</si>
  <si>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</si>
  <si>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</si>
  <si>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</si>
  <si>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</si>
  <si>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</si>
  <si>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</si>
  <si>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</si>
  <si>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</si>
  <si>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</si>
  <si>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</si>
  <si>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</si>
  <si>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</si>
  <si>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</si>
  <si>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</si>
  <si>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</si>
  <si>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</si>
  <si>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</si>
  <si>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</si>
  <si>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</si>
  <si>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</si>
  <si>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</si>
  <si>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</si>
  <si>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</si>
  <si>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</si>
  <si>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</si>
  <si>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</si>
  <si>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</si>
  <si>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</si>
  <si>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</si>
  <si>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</si>
  <si>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</si>
  <si>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</si>
  <si>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</si>
  <si>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</si>
  <si>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</si>
  <si>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</si>
  <si>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</si>
  <si>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</si>
  <si>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</si>
  <si>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</si>
  <si>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</si>
  <si>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</si>
  <si>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</si>
  <si>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</si>
  <si>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</si>
  <si>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</si>
  <si>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</si>
  <si>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</si>
  <si>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</si>
  <si>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</si>
  <si>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</si>
  <si>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</si>
  <si>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</si>
  <si>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</si>
  <si>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</si>
  <si>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</si>
  <si>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</si>
  <si>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</si>
  <si>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</si>
  <si>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</si>
  <si>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</si>
  <si>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</si>
  <si>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</si>
  <si>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</si>
  <si>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</si>
  <si>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</si>
  <si>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</si>
  <si>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</si>
  <si>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</si>
  <si>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</si>
  <si>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</si>
  <si>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</si>
  <si>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</si>
  <si>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</si>
  <si>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</si>
  <si>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</si>
  <si>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</si>
  <si>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</si>
  <si>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</si>
  <si>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</si>
  <si>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</si>
  <si>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</si>
  <si>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</si>
  <si>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</si>
  <si>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</si>
  <si>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</si>
  <si>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</si>
  <si>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</si>
  <si>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</si>
  <si>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</si>
  <si>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</si>
  <si>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</si>
  <si>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</si>
  <si>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</si>
  <si>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</si>
  <si>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</si>
  <si>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</si>
  <si>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</si>
  <si>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</si>
  <si>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</si>
  <si>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</si>
  <si>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</si>
  <si>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</si>
  <si>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</si>
  <si>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</si>
  <si>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</si>
  <si>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</si>
  <si>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</si>
  <si>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</si>
  <si>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</si>
  <si>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</si>
  <si>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</si>
  <si>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</si>
  <si>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</si>
  <si>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</si>
  <si>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</si>
  <si>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</si>
  <si>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</si>
  <si>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</si>
  <si>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</si>
  <si>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</si>
  <si>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</si>
  <si>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</si>
  <si>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</si>
  <si>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</si>
  <si>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</si>
  <si>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</si>
  <si>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</si>
  <si>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</si>
  <si>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</si>
  <si>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</si>
  <si>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</si>
  <si>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</si>
  <si>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</si>
  <si>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</si>
  <si>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</si>
  <si>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</si>
  <si>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</si>
  <si>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</si>
  <si>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</si>
  <si>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</si>
  <si>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</si>
  <si>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</si>
  <si>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</si>
  <si>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</si>
  <si>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</si>
  <si>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</si>
  <si>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</si>
  <si>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</si>
  <si>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</si>
  <si>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</si>
  <si>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</si>
  <si>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</si>
  <si>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</si>
  <si>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</si>
  <si>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</si>
  <si>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</si>
  <si>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</si>
  <si>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</si>
  <si>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</si>
  <si>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</si>
  <si>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</si>
  <si>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</si>
  <si>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</si>
  <si>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</si>
  <si>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</si>
  <si>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</si>
  <si>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</si>
  <si>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</si>
  <si>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</si>
  <si>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</si>
  <si>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</si>
  <si>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</si>
  <si>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</si>
  <si>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</si>
  <si>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</si>
  <si>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</si>
  <si>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</si>
  <si>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</si>
  <si>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</si>
  <si>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</si>
  <si>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</si>
  <si>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</si>
  <si>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</si>
  <si>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</si>
  <si>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</si>
  <si>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</si>
  <si>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</si>
  <si>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</si>
  <si>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</si>
  <si>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</si>
  <si>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</si>
  <si>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</si>
  <si>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</si>
  <si>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</si>
  <si>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</si>
  <si>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</si>
  <si>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</si>
  <si>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</si>
  <si>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</si>
  <si>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</si>
  <si>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</si>
  <si>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</si>
  <si>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</si>
  <si>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</si>
  <si>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</si>
  <si>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</si>
  <si>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</si>
  <si>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</si>
  <si>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</si>
  <si>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</si>
  <si>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</si>
  <si>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</si>
  <si>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</si>
  <si>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</si>
  <si>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</si>
  <si>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</si>
  <si>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</si>
  <si>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</si>
  <si>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</si>
  <si>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</si>
  <si>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</si>
  <si>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</si>
  <si>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</si>
  <si>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</si>
  <si>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</si>
  <si>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</si>
  <si>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</si>
  <si>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</si>
  <si>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</si>
  <si>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</si>
  <si>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</si>
  <si>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</si>
  <si>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</si>
  <si>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</si>
  <si>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</si>
  <si>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</si>
  <si>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</si>
  <si>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</si>
  <si>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</si>
  <si>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</si>
  <si>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</si>
  <si>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</si>
  <si>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</si>
  <si>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</si>
  <si>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</si>
  <si>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</si>
  <si>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</si>
  <si>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</si>
  <si>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</si>
  <si>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</si>
  <si>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</si>
  <si>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</si>
  <si>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</si>
  <si>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</si>
  <si>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</si>
  <si>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</si>
  <si>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</si>
  <si>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</si>
  <si>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</si>
  <si>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</si>
  <si>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</si>
  <si>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</si>
  <si>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</si>
  <si>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</si>
  <si>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</si>
  <si>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</si>
  <si>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</si>
  <si>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</si>
  <si>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</si>
  <si>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</si>
  <si>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</si>
  <si>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</si>
  <si>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</si>
  <si>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</si>
  <si>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</si>
  <si>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</si>
  <si>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</si>
  <si>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</si>
  <si>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</si>
  <si>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</si>
  <si>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</si>
  <si>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</si>
  <si>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</si>
  <si>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</si>
  <si>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</si>
  <si>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</si>
  <si>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</si>
  <si>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</si>
  <si>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</si>
  <si>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</si>
  <si>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</si>
  <si>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</si>
  <si>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</si>
  <si>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</si>
  <si>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</si>
  <si>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</si>
  <si>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</si>
  <si>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</si>
  <si>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</si>
  <si>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</si>
  <si>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</si>
  <si>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</si>
  <si>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</si>
  <si>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</si>
  <si>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</si>
  <si>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</si>
  <si>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</si>
  <si>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</si>
  <si>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</si>
  <si>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</si>
  <si>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</si>
  <si>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</si>
  <si>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</si>
  <si>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</si>
  <si>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</si>
  <si>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</si>
  <si>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</si>
  <si>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</si>
  <si>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</si>
  <si>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</si>
  <si>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</si>
  <si>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</si>
  <si>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</si>
  <si>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</si>
  <si>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</si>
  <si>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</si>
  <si>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</si>
  <si>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</si>
  <si>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</si>
  <si>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</si>
  <si>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</si>
  <si>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</si>
  <si>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</si>
  <si>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</si>
  <si>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</si>
  <si>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</si>
  <si>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</si>
  <si>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</si>
  <si>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</si>
  <si>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</si>
  <si>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</si>
  <si>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</si>
  <si>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</si>
  <si>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</si>
  <si>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</si>
  <si>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</si>
  <si>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</si>
  <si>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</si>
  <si>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</si>
  <si>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</si>
  <si>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</si>
  <si>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</si>
  <si>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</si>
  <si>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</si>
  <si>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</si>
  <si>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</si>
  <si>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</si>
  <si>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</si>
  <si>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</si>
  <si>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</si>
  <si>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</si>
  <si>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</si>
  <si>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</si>
  <si>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</si>
  <si>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</si>
  <si>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</si>
  <si>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</si>
  <si>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</si>
  <si>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</si>
  <si>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</si>
  <si>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</si>
  <si>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</si>
  <si>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</si>
  <si>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</si>
  <si>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</si>
  <si>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</si>
  <si>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</si>
  <si>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</si>
  <si>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</si>
  <si>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</si>
  <si>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</si>
  <si>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</si>
  <si>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</si>
  <si>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</si>
  <si>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</si>
  <si>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</si>
  <si>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</si>
  <si>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</si>
  <si>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</si>
  <si>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</si>
  <si>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</si>
  <si>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</si>
  <si>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</si>
  <si>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</si>
  <si>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</si>
  <si>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</si>
  <si>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</si>
  <si>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</si>
  <si>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</si>
  <si>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</si>
  <si>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</si>
  <si>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</si>
  <si>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</si>
  <si>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</si>
  <si>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</si>
  <si>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</si>
  <si>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</si>
  <si>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</si>
  <si>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</si>
  <si>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</si>
  <si>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</si>
  <si>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</si>
  <si>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</si>
  <si>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</si>
  <si>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</si>
  <si>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</si>
  <si>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</si>
  <si>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</si>
  <si>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</si>
  <si>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</si>
  <si>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</si>
  <si>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</si>
  <si>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</si>
  <si>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</si>
  <si>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</si>
  <si>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</si>
  <si>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</si>
  <si>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</si>
  <si>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</si>
  <si>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</si>
  <si>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</si>
  <si>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</si>
  <si>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</si>
  <si>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</si>
  <si>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</si>
  <si>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</si>
  <si>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</si>
  <si>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</si>
  <si>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</si>
  <si>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</si>
  <si>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</si>
  <si>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</si>
  <si>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</si>
  <si>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</si>
  <si>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</si>
  <si>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</si>
  <si>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</si>
  <si>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</si>
  <si>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</si>
  <si>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</si>
  <si>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</si>
  <si>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</si>
  <si>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</si>
  <si>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</si>
  <si>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</si>
  <si>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</si>
  <si>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</si>
  <si>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</si>
  <si>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</si>
  <si>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</si>
  <si>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</si>
  <si>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</si>
  <si>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</si>
  <si>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</si>
  <si>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</si>
  <si>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</si>
  <si>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</si>
  <si>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</si>
  <si>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</si>
  <si>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</si>
  <si>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</si>
  <si>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</si>
  <si>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</si>
  <si>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</si>
  <si>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</si>
  <si>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</si>
  <si>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</si>
  <si>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</si>
  <si>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</si>
  <si>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</si>
  <si>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</si>
  <si>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</si>
  <si>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</si>
  <si>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</si>
  <si>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</si>
  <si>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</si>
  <si>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</si>
  <si>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</si>
  <si>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</si>
  <si>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</si>
  <si>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</si>
  <si>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</si>
  <si>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</si>
  <si>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</si>
  <si>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</si>
  <si>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</si>
  <si>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</si>
  <si>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</si>
  <si>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</si>
  <si>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</si>
  <si>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</si>
  <si>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</si>
  <si>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</si>
  <si>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</si>
  <si>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</si>
  <si>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</si>
  <si>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</si>
  <si>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</si>
  <si>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</si>
  <si>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</si>
  <si>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</si>
  <si>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</si>
  <si>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</si>
  <si>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</si>
  <si>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</si>
  <si>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</si>
  <si>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</si>
  <si>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</si>
  <si>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</si>
  <si>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</si>
  <si>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</si>
  <si>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</si>
  <si>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</si>
  <si>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</si>
  <si>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</si>
  <si>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</si>
  <si>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</si>
  <si>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</si>
  <si>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</si>
  <si>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</si>
  <si>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</si>
  <si>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</si>
  <si>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</si>
  <si>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</si>
  <si>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</si>
  <si>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</si>
  <si>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</si>
  <si>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</si>
  <si>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</si>
  <si>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</si>
  <si>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</si>
  <si>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</si>
  <si>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</si>
  <si>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</si>
  <si>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</si>
  <si>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</si>
  <si>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</si>
  <si>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</si>
  <si>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</si>
  <si>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</si>
  <si>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</si>
  <si>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</si>
  <si>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</si>
  <si>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</si>
  <si>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</si>
  <si>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</si>
  <si>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</si>
  <si>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</si>
  <si>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</si>
  <si>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</si>
  <si>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</si>
  <si>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</si>
  <si>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</si>
  <si>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</si>
  <si>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</si>
  <si>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</si>
  <si>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</si>
  <si>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</si>
  <si>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</si>
  <si>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</si>
  <si>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</si>
  <si>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</si>
  <si>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</si>
  <si>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</si>
  <si>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</si>
  <si>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</si>
  <si>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</si>
  <si>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</si>
  <si>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</si>
  <si>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</si>
  <si>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</si>
  <si>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</si>
  <si>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</si>
  <si>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</si>
  <si>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</si>
  <si>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</si>
  <si>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</si>
  <si>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</si>
  <si>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</si>
  <si>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</si>
  <si>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</si>
  <si>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</si>
  <si>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</si>
  <si>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</si>
  <si>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</si>
  <si>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</si>
  <si>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</si>
  <si>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</si>
  <si>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</si>
  <si>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</si>
  <si>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</si>
  <si>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</si>
  <si>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</si>
  <si>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</si>
  <si>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</si>
  <si>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</si>
  <si>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</si>
  <si>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</si>
  <si>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</si>
  <si>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</si>
  <si>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</si>
  <si>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</si>
  <si>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</si>
  <si>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</si>
  <si>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</si>
  <si>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</si>
  <si>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</si>
  <si>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</si>
  <si>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</si>
  <si>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</si>
  <si>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</si>
  <si>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</si>
  <si>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</si>
  <si>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</si>
  <si>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</si>
  <si>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</si>
  <si>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</si>
  <si>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</si>
  <si>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</si>
  <si>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</si>
  <si>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</si>
  <si>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</si>
  <si>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</si>
  <si>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</si>
  <si>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</si>
  <si>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</si>
  <si>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</si>
  <si>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</si>
  <si>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</si>
  <si>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</si>
  <si>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</si>
  <si>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</si>
  <si>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</si>
  <si>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</si>
  <si>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</si>
  <si>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</si>
  <si>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</si>
  <si>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</si>
  <si>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</si>
  <si>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</si>
  <si>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</si>
  <si>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</si>
  <si>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</si>
  <si>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</si>
  <si>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</si>
  <si>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</si>
  <si>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</si>
  <si>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</si>
  <si>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</si>
  <si>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</si>
  <si>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</si>
  <si>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</si>
  <si>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</si>
  <si>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</si>
  <si>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</si>
  <si>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</si>
  <si>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</si>
  <si>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</si>
  <si>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</si>
  <si>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</si>
  <si>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</si>
  <si>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</si>
  <si>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</si>
  <si>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</si>
  <si>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</si>
  <si>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</si>
  <si>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</si>
  <si>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</si>
  <si>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</si>
  <si>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</si>
  <si>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</si>
  <si>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</si>
  <si>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</si>
  <si>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</si>
  <si>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</si>
  <si>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</si>
  <si>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</si>
  <si>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</si>
  <si>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</si>
  <si>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</si>
  <si>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</si>
  <si>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</si>
  <si>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</si>
  <si>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</si>
  <si>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</si>
  <si>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</si>
  <si>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</si>
  <si>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</si>
  <si>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</si>
  <si>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</si>
  <si>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</si>
  <si>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</si>
  <si>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</si>
  <si>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</si>
  <si>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</si>
  <si>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</si>
  <si>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</si>
  <si>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</si>
  <si>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</si>
  <si>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</si>
  <si>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</si>
  <si>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</si>
  <si>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</si>
  <si>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</si>
  <si>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</si>
  <si>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</si>
  <si>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</si>
  <si>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</si>
  <si>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</si>
  <si>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</si>
  <si>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</si>
  <si>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</si>
  <si>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</si>
  <si>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</si>
  <si>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</si>
  <si>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</si>
  <si>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</si>
  <si>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</si>
  <si>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</si>
  <si>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</si>
  <si>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</si>
  <si>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</si>
  <si>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</si>
  <si>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</si>
  <si>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</si>
  <si>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</si>
  <si>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</si>
  <si>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</si>
  <si>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</si>
  <si>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</si>
  <si>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</si>
  <si>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</si>
  <si>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</si>
  <si>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</si>
  <si>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</si>
  <si>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</si>
  <si>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</si>
  <si>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</si>
  <si>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</si>
  <si>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</si>
  <si>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</si>
  <si>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</si>
  <si>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</si>
  <si>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</si>
  <si>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</si>
  <si>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</si>
  <si>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</si>
  <si>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</si>
  <si>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</si>
  <si>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</si>
  <si>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</si>
  <si>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</si>
  <si>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</si>
  <si>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</si>
  <si>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</si>
  <si>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</si>
  <si>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</si>
  <si>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</si>
  <si>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</si>
  <si>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</si>
  <si>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</si>
  <si>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</si>
  <si>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</si>
  <si>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</si>
  <si>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</si>
  <si>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</si>
  <si>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</si>
  <si>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</si>
  <si>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</si>
  <si>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</si>
  <si>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</si>
  <si>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</si>
  <si>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</si>
  <si>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</si>
  <si>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</si>
  <si>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</si>
  <si>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</si>
  <si>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</si>
  <si>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</si>
  <si>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</si>
  <si>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</si>
  <si>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</si>
  <si>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</si>
  <si>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</si>
  <si>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</si>
  <si>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</si>
  <si>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</si>
  <si>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</si>
  <si>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</si>
  <si>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</si>
  <si>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</si>
  <si>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</si>
  <si>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</si>
  <si>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</si>
  <si>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</si>
  <si>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</si>
  <si>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</si>
  <si>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</si>
  <si>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</si>
  <si>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</si>
  <si>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</si>
  <si>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</si>
  <si>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</si>
  <si>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</si>
  <si>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</si>
  <si>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</si>
  <si>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</si>
  <si>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</si>
  <si>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</si>
  <si>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</si>
  <si>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</si>
  <si>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</si>
  <si>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</si>
  <si>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</si>
  <si>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</si>
  <si>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</si>
  <si>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</si>
  <si>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</si>
  <si>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</si>
  <si>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</si>
  <si>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</si>
  <si>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</si>
  <si>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</si>
  <si>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</si>
  <si>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</si>
  <si>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</si>
  <si>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</si>
  <si>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</si>
  <si>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</si>
  <si>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</si>
  <si>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</si>
  <si>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</si>
  <si>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</si>
  <si>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</si>
  <si>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</si>
  <si>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</si>
  <si>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</si>
  <si>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</si>
  <si>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</si>
  <si>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</si>
  <si>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</si>
  <si>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</si>
  <si>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</si>
  <si>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</si>
  <si>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</si>
  <si>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</si>
  <si>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</si>
  <si>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</si>
  <si>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</si>
  <si>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</si>
  <si>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</si>
  <si>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</si>
  <si>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</si>
  <si>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</si>
  <si>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</si>
  <si>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</si>
  <si>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</si>
  <si>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</si>
  <si>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</si>
  <si>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</si>
  <si>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</si>
  <si>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</si>
  <si>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</si>
  <si>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</si>
  <si>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</si>
  <si>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</si>
  <si>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</si>
  <si>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</si>
  <si>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</si>
  <si>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</si>
  <si>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</si>
  <si>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</si>
  <si>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</si>
  <si>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</si>
  <si>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</si>
  <si>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</si>
  <si>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</si>
  <si>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</si>
  <si>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</si>
  <si>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</si>
  <si>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</si>
  <si>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</si>
  <si>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</si>
  <si>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</si>
  <si>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</si>
  <si>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</si>
  <si>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</si>
  <si>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</si>
  <si>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</si>
  <si>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</si>
  <si>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</si>
  <si>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</si>
  <si>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</si>
  <si>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</si>
  <si>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</si>
  <si>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</si>
  <si>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</si>
  <si>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</si>
  <si>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</si>
  <si>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</si>
  <si>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</si>
  <si>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</si>
  <si>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</si>
  <si>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</si>
  <si>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</si>
  <si>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</si>
  <si>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</si>
  <si>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</si>
  <si>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</si>
  <si>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</si>
  <si>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</si>
  <si>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</si>
  <si>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</si>
  <si>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</si>
  <si>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</si>
  <si>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</si>
  <si>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</si>
  <si>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</si>
  <si>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</si>
  <si>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</si>
  <si>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</si>
  <si>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</si>
  <si>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</si>
  <si>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</si>
  <si>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</si>
  <si>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</si>
  <si>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</si>
  <si>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</si>
  <si>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</si>
  <si>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</si>
  <si>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</si>
  <si>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</si>
  <si>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</si>
  <si>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</si>
  <si>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</si>
  <si>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</si>
  <si>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</si>
  <si>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</si>
  <si>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</si>
  <si>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</si>
  <si>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</si>
  <si>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</si>
  <si>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</si>
  <si>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</si>
  <si>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</si>
  <si>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</si>
  <si>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</si>
  <si>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</si>
  <si>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</si>
  <si>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</si>
  <si>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</si>
  <si>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</si>
  <si>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</si>
  <si>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</si>
  <si>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</si>
  <si>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</si>
  <si>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</si>
  <si>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</si>
  <si>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</si>
  <si>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</si>
  <si>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</si>
  <si>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</si>
  <si>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</si>
  <si>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</si>
  <si>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</si>
  <si>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</si>
  <si>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</si>
  <si>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</si>
  <si>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</si>
  <si>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</si>
  <si>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</si>
  <si>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</si>
  <si>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</si>
  <si>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</si>
  <si>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</si>
  <si>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</si>
  <si>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</si>
  <si>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</si>
  <si>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</si>
  <si>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</si>
  <si>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</si>
  <si>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</si>
  <si>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</si>
  <si>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</si>
  <si>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</si>
  <si>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</si>
  <si>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</si>
  <si>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</si>
  <si>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</si>
  <si>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</si>
  <si>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</si>
  <si>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</si>
  <si>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</si>
  <si>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</si>
  <si>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</si>
  <si>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</si>
  <si>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</si>
  <si>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</si>
  <si>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</si>
  <si>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</si>
  <si>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</si>
  <si>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</si>
  <si>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</si>
  <si>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</si>
  <si>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</si>
  <si>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</si>
  <si>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</si>
  <si>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</si>
  <si>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</si>
  <si>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</si>
  <si>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</si>
  <si>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</si>
  <si>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</si>
  <si>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</si>
  <si>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</si>
  <si>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</si>
  <si>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</si>
  <si>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</si>
  <si>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</si>
  <si>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</si>
  <si>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</si>
  <si>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</si>
  <si>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</si>
  <si>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</si>
  <si>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</si>
  <si>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</si>
  <si>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</si>
  <si>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</si>
  <si>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</si>
  <si>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</si>
  <si>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</si>
  <si>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</si>
  <si>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</si>
  <si>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</si>
  <si>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</si>
  <si>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</si>
  <si>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</si>
  <si>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</si>
  <si>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</si>
  <si>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</si>
  <si>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</si>
  <si>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</si>
  <si>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</si>
  <si>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</si>
  <si>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</si>
  <si>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</si>
  <si>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</si>
  <si>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</si>
  <si>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</si>
  <si>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</si>
  <si>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</si>
  <si>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</si>
  <si>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</si>
  <si>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</si>
  <si>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</si>
  <si>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</si>
  <si>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</si>
  <si>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</si>
  <si>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</si>
  <si>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</si>
  <si>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</si>
  <si>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</si>
  <si>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</si>
  <si>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</si>
  <si>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</si>
  <si>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</si>
  <si>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</si>
  <si>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</si>
  <si>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</si>
  <si>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</si>
  <si>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</si>
  <si>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</si>
  <si>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</si>
  <si>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</si>
  <si>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</si>
  <si>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</si>
  <si>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</si>
  <si>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</si>
  <si>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</si>
  <si>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</si>
  <si>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</si>
  <si>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</si>
  <si>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</si>
  <si>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</si>
  <si>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</si>
  <si>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</si>
  <si>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</si>
  <si>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</si>
  <si>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</si>
  <si>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</si>
  <si>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</si>
  <si>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</si>
  <si>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</si>
  <si>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</si>
  <si>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</si>
  <si>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</si>
  <si>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</si>
  <si>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</si>
  <si>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</si>
  <si>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</si>
  <si>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</si>
  <si>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</si>
  <si>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</si>
  <si>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</si>
  <si>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</si>
  <si>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</si>
  <si>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</si>
  <si>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</si>
  <si>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</si>
  <si>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</si>
  <si>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</si>
  <si>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</si>
  <si>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</si>
  <si>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</si>
  <si>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</si>
  <si>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</si>
  <si>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</si>
  <si>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</si>
  <si>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</si>
  <si>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</si>
  <si>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</si>
  <si>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</si>
  <si>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</si>
  <si>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</si>
  <si>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</si>
  <si>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</si>
  <si>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</si>
  <si>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</si>
  <si>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</si>
  <si>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</si>
  <si>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</si>
  <si>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</si>
  <si>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</si>
  <si>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</si>
  <si>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</si>
  <si>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</si>
  <si>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</si>
  <si>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</si>
  <si>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</si>
  <si>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</si>
  <si>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</si>
  <si>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</si>
  <si>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</si>
  <si>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</si>
  <si>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</si>
  <si>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</si>
  <si>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</si>
  <si>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</si>
  <si>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</si>
  <si>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</si>
  <si>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</si>
  <si>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</si>
  <si>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</si>
  <si>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</si>
  <si>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</si>
  <si>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</si>
  <si>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</si>
  <si>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</si>
  <si>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</si>
  <si>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</si>
  <si>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</si>
  <si>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</si>
  <si>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</si>
  <si>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</si>
  <si>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</si>
  <si>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</si>
  <si>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</si>
  <si>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</si>
  <si>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</si>
  <si>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</si>
  <si>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</si>
  <si>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</si>
  <si>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</si>
  <si>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</si>
  <si>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</si>
  <si>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</si>
  <si>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</si>
  <si>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</si>
  <si>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</si>
  <si>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</si>
  <si>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</si>
  <si>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</si>
  <si>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</si>
  <si>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</si>
  <si>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</si>
  <si>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</si>
  <si>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</si>
  <si>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</si>
  <si>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</si>
  <si>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</si>
  <si>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</si>
  <si>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</si>
  <si>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</si>
  <si>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</si>
  <si>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</si>
  <si>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</si>
  <si>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</si>
  <si>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</si>
  <si>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</si>
  <si>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</si>
  <si>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</si>
  <si>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</si>
  <si>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</si>
  <si>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</si>
  <si>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</si>
  <si>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</si>
  <si>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</si>
  <si>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</si>
  <si>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</si>
  <si>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</si>
  <si>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</si>
  <si>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</si>
  <si>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</si>
  <si>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</si>
  <si>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</si>
  <si>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</si>
  <si>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</si>
  <si>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</si>
  <si>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</si>
  <si>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</si>
  <si>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</si>
  <si>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</si>
  <si>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</si>
  <si>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</si>
  <si>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</si>
  <si>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</si>
  <si>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</si>
  <si>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</si>
  <si>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</si>
  <si>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</si>
  <si>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</si>
  <si>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</si>
  <si>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</si>
  <si>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</si>
  <si>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</si>
  <si>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</si>
  <si>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</si>
  <si>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</si>
  <si>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</si>
  <si>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</si>
  <si>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</si>
  <si>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</si>
  <si>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</si>
  <si>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</si>
  <si>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</si>
  <si>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</si>
  <si>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</si>
  <si>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</si>
  <si>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</si>
  <si>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</si>
  <si>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</si>
  <si>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</si>
  <si>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</si>
  <si>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</si>
  <si>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</si>
  <si>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</si>
  <si>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</si>
  <si>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</si>
  <si>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</si>
  <si>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</si>
  <si>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</si>
  <si>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</si>
  <si>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</si>
  <si>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</si>
  <si>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</si>
  <si>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</si>
  <si>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</si>
  <si>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</si>
  <si>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</si>
  <si>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</si>
  <si>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</si>
  <si>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</si>
  <si>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</si>
  <si>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</si>
  <si>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</si>
  <si>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</si>
  <si>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</si>
  <si>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</si>
  <si>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</si>
  <si>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</si>
  <si>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</si>
  <si>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</si>
  <si>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</si>
  <si>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</si>
  <si>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</si>
  <si>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</si>
  <si>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</si>
  <si>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</si>
  <si>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</si>
  <si>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</si>
  <si>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</si>
  <si>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</si>
  <si>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</si>
  <si>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</si>
  <si>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</si>
  <si>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</si>
  <si>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</si>
  <si>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</si>
  <si>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</si>
  <si>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</si>
  <si>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</si>
  <si>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</si>
  <si>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</si>
  <si>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</si>
  <si>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</si>
  <si>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</si>
  <si>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</si>
  <si>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</si>
  <si>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</si>
  <si>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</si>
  <si>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</si>
  <si>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</si>
  <si>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</si>
  <si>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</si>
  <si>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</si>
  <si>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</si>
  <si>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</si>
  <si>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</si>
  <si>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</si>
  <si>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</si>
  <si>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</si>
  <si>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</si>
  <si>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</si>
  <si>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</si>
  <si>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</si>
  <si>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</si>
  <si>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</si>
  <si>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</si>
  <si>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</si>
  <si>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</si>
  <si>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</si>
  <si>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</si>
  <si>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</si>
  <si>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</si>
  <si>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</si>
  <si>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</si>
  <si>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</si>
  <si>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</si>
  <si>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</si>
  <si>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</si>
  <si>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</si>
  <si>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</si>
  <si>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</si>
  <si>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</si>
  <si>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</si>
  <si>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</si>
  <si>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</si>
  <si>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</si>
  <si>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</si>
  <si>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</si>
  <si>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</si>
  <si>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</si>
  <si>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</si>
  <si>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</si>
  <si>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</si>
  <si>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</si>
  <si>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</si>
  <si>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</si>
  <si>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</si>
  <si>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</si>
  <si>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</si>
  <si>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</si>
  <si>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</si>
  <si>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</si>
  <si>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</si>
  <si>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</si>
  <si>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</si>
  <si>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</si>
  <si>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</si>
  <si>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</si>
  <si>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</si>
  <si>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</si>
  <si>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</si>
  <si>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</si>
  <si>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</si>
  <si>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</si>
  <si>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</si>
  <si>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</si>
  <si>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</si>
  <si>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</si>
  <si>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</si>
  <si>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</si>
  <si>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</si>
  <si>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</si>
  <si>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</si>
  <si>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</si>
  <si>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</si>
  <si>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</si>
  <si>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</si>
  <si>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</si>
  <si>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</si>
  <si>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</si>
  <si>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</si>
  <si>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</si>
  <si>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</si>
  <si>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</si>
  <si>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</si>
  <si>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</si>
  <si>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</si>
  <si>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</si>
  <si>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</si>
  <si>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</si>
  <si>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</si>
  <si>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</si>
  <si>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</si>
  <si>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</si>
  <si>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</si>
  <si>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</si>
  <si>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</si>
  <si>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</si>
  <si>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</si>
  <si>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</si>
  <si>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</si>
  <si>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</si>
  <si>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</si>
  <si>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</si>
  <si>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</si>
  <si>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</si>
  <si>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</si>
  <si>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</si>
  <si>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</si>
  <si>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</si>
  <si>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</si>
  <si>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</si>
  <si>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</si>
  <si>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</si>
  <si>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</si>
  <si>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</si>
  <si>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</si>
  <si>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</si>
  <si>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</si>
  <si>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</si>
  <si>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</si>
  <si>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</si>
  <si>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</si>
  <si>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</si>
  <si>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</si>
  <si>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</si>
  <si>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</si>
  <si>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</si>
  <si>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</si>
  <si>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</si>
  <si>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</si>
  <si>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</si>
  <si>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</si>
  <si>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</si>
  <si>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</si>
  <si>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</si>
  <si>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</si>
  <si>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</si>
  <si>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</si>
  <si>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</si>
  <si>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</si>
  <si>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</si>
  <si>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</si>
  <si>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</si>
  <si>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</si>
  <si>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</si>
  <si>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</si>
  <si>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</si>
  <si>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</si>
  <si>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</si>
  <si>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</si>
  <si>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</si>
  <si>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</si>
  <si>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</si>
  <si>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</si>
  <si>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</si>
  <si>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</si>
  <si>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</si>
  <si>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</si>
  <si>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</si>
  <si>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</si>
  <si>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</si>
  <si>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</si>
  <si>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</si>
  <si>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</si>
  <si>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</si>
  <si>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</si>
  <si>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</si>
  <si>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</si>
  <si>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</si>
  <si>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</si>
  <si>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</si>
  <si>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</si>
  <si>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</si>
  <si>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</si>
  <si>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</si>
  <si>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</si>
  <si>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</si>
  <si>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</si>
  <si>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</si>
  <si>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</si>
  <si>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</si>
  <si>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</si>
  <si>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</si>
  <si>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</si>
  <si>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</si>
  <si>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</si>
  <si>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</si>
  <si>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</si>
  <si>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</si>
  <si>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</si>
  <si>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</si>
  <si>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</si>
  <si>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</si>
  <si>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</si>
  <si>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</si>
  <si>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</si>
  <si>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</si>
  <si>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</si>
  <si>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</si>
  <si>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</si>
  <si>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</si>
  <si>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</si>
  <si>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</si>
  <si>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</si>
  <si>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</si>
  <si>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</si>
  <si>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</si>
  <si>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</si>
  <si>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</si>
  <si>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</si>
  <si>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</si>
  <si>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</si>
  <si>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</si>
  <si>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</si>
  <si>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</si>
  <si>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</si>
  <si>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</si>
  <si>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</si>
  <si>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</si>
  <si>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</si>
  <si>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</si>
  <si>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</si>
  <si>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</si>
  <si>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</si>
  <si>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</si>
  <si>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</si>
  <si>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</si>
  <si>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</si>
  <si>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</si>
  <si>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</si>
  <si>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</si>
  <si>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</si>
  <si>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</si>
  <si>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</si>
  <si>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</si>
  <si>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</si>
  <si>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</si>
  <si>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</si>
  <si>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</si>
  <si>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</si>
  <si>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</si>
  <si>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</si>
  <si>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</si>
  <si>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</si>
  <si>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</si>
  <si>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</si>
  <si>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</si>
  <si>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</si>
  <si>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</si>
  <si>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</si>
  <si>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</si>
  <si>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</si>
  <si>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</si>
  <si>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</si>
  <si>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</si>
  <si>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</si>
  <si>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</si>
  <si>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</si>
  <si>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</si>
  <si>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</si>
  <si>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</si>
  <si>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</si>
  <si>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</si>
  <si>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</si>
  <si>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</si>
  <si>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</si>
  <si>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</si>
  <si>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</si>
  <si>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</si>
  <si>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</si>
  <si>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</si>
  <si>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</si>
  <si>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</si>
  <si>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</si>
  <si>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</si>
  <si>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</si>
  <si>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</si>
  <si>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</si>
  <si>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</si>
  <si>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</si>
  <si>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</si>
  <si>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</si>
  <si>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</si>
  <si>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</si>
  <si>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</si>
  <si>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</si>
  <si>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</si>
  <si>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</si>
  <si>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</si>
  <si>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</si>
  <si>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</si>
  <si>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</si>
  <si>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</si>
  <si>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</si>
  <si>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</si>
  <si>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</si>
  <si>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</si>
  <si>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</si>
  <si>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</si>
  <si>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</si>
  <si>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</si>
  <si>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</si>
  <si>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</si>
  <si>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</si>
  <si>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</si>
  <si>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</si>
  <si>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</si>
  <si>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</si>
  <si>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</si>
  <si>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</si>
  <si>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</si>
  <si>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</si>
  <si>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</si>
  <si>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</si>
  <si>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</si>
  <si>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</si>
  <si>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</si>
  <si>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</si>
  <si>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</si>
  <si>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</si>
  <si>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</si>
  <si>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</si>
  <si>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</si>
  <si>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</si>
  <si>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</si>
  <si>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</si>
  <si>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</si>
  <si>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</si>
  <si>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</si>
  <si>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</si>
  <si>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</si>
  <si>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</si>
  <si>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</si>
  <si>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</si>
  <si>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</si>
  <si>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</si>
  <si>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</si>
  <si>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</si>
  <si>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</si>
  <si>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</si>
  <si>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</si>
  <si>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</si>
  <si>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</si>
  <si>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</si>
  <si>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</si>
  <si>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</si>
  <si>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</si>
  <si>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</si>
  <si>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</si>
  <si>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</si>
  <si>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</si>
  <si>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</si>
  <si>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</si>
  <si>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</si>
  <si>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</si>
  <si>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</si>
  <si>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</si>
  <si>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</si>
  <si>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</si>
  <si>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</si>
  <si>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</si>
  <si>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</si>
  <si>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</si>
  <si>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</si>
  <si>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</si>
  <si>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</si>
  <si>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</si>
  <si>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</si>
  <si>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</si>
  <si>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</si>
  <si>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</si>
  <si>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</si>
  <si>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</si>
  <si>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</si>
  <si>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</si>
  <si>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</si>
  <si>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</si>
  <si>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</si>
  <si>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</si>
  <si>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</si>
  <si>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</si>
  <si>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</si>
  <si>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</si>
  <si>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</si>
  <si>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</si>
  <si>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</si>
  <si>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</si>
  <si>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</si>
  <si>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</si>
  <si>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</si>
  <si>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</si>
  <si>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</si>
  <si>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</si>
  <si>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</si>
  <si>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</si>
  <si>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</si>
  <si>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</si>
  <si>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</si>
  <si>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</si>
  <si>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</si>
  <si>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</si>
  <si>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</si>
  <si>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</si>
  <si>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</si>
  <si>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</si>
  <si>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</si>
  <si>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</si>
  <si>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</si>
  <si>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</si>
  <si>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</si>
  <si>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</si>
  <si>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</si>
  <si>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</si>
  <si>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</si>
  <si>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</si>
  <si>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</si>
  <si>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</si>
  <si>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</si>
  <si>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</si>
  <si>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</si>
  <si>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</si>
  <si>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</si>
  <si>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</si>
  <si>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</si>
  <si>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</si>
  <si>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</si>
  <si>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</si>
  <si>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</si>
  <si>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</si>
  <si>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</si>
  <si>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</si>
  <si>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</si>
  <si>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</si>
  <si>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</si>
  <si>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</si>
  <si>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</si>
  <si>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</si>
  <si>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</si>
  <si>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</si>
  <si>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</si>
  <si>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</si>
  <si>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</si>
  <si>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</si>
  <si>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</si>
  <si>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</si>
  <si>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</si>
  <si>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</si>
  <si>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</si>
  <si>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</si>
  <si>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</si>
  <si>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</si>
  <si>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</si>
  <si>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</si>
  <si>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</si>
  <si>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</si>
  <si>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</si>
  <si>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</si>
  <si>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</si>
  <si>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</si>
  <si>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</si>
  <si>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</si>
  <si>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</si>
  <si>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</si>
  <si>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</si>
  <si>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</si>
  <si>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</si>
  <si>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</si>
  <si>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</si>
  <si>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</si>
  <si>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</si>
  <si>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</si>
  <si>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</si>
  <si>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</si>
  <si>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</si>
  <si>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</si>
  <si>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</si>
  <si>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</si>
  <si>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</si>
  <si>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</si>
  <si>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</si>
  <si>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</si>
  <si>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</si>
  <si>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</si>
  <si>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</si>
  <si>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</si>
  <si>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</si>
  <si>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</si>
  <si>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</si>
  <si>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</si>
  <si>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</si>
  <si>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</si>
  <si>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</si>
  <si>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</si>
  <si>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</si>
  <si>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</si>
  <si>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</si>
  <si>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</si>
  <si>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</si>
  <si>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</si>
  <si>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</si>
  <si>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</si>
  <si>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</si>
  <si>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</si>
  <si>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</si>
  <si>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</si>
  <si>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</si>
  <si>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</si>
  <si>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</si>
  <si>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</si>
  <si>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</si>
  <si>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</si>
  <si>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</si>
  <si>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</si>
  <si>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</si>
  <si>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</si>
  <si>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</si>
  <si>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</si>
  <si>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</si>
  <si>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</si>
  <si>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</si>
  <si>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</si>
  <si>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</si>
  <si>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</si>
  <si>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</si>
  <si>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</si>
  <si>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</si>
  <si>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</si>
  <si>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</si>
  <si>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</si>
  <si>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</si>
  <si>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</si>
  <si>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</si>
  <si>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</si>
  <si>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</si>
  <si>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</si>
  <si>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</si>
  <si>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</si>
  <si>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</si>
  <si>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</si>
  <si>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</si>
  <si>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</si>
  <si>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</si>
  <si>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</si>
  <si>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</si>
  <si>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</si>
  <si>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</si>
  <si>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</si>
  <si>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</si>
  <si>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</si>
  <si>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</si>
  <si>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</si>
  <si>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</si>
  <si>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</si>
  <si>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</si>
  <si>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</si>
  <si>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</si>
  <si>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</si>
  <si>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</si>
  <si>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</si>
  <si>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</si>
  <si>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</si>
  <si>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</si>
  <si>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</si>
  <si>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</si>
  <si>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</si>
  <si>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</si>
  <si>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</si>
  <si>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</si>
  <si>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</si>
  <si>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</si>
  <si>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</si>
  <si>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</si>
  <si>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</si>
  <si>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</si>
  <si>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</si>
  <si>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</si>
  <si>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</si>
  <si>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</si>
  <si>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</si>
  <si>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</si>
  <si>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</si>
  <si>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</si>
  <si>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</si>
  <si>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</si>
  <si>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</si>
  <si>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</si>
  <si>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</si>
  <si>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</si>
  <si>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</si>
  <si>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</si>
  <si>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</si>
  <si>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</si>
  <si>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</si>
  <si>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</si>
  <si>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</si>
  <si>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</si>
  <si>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</si>
  <si>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</si>
  <si>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</si>
  <si>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</si>
  <si>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</si>
  <si>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</si>
  <si>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</si>
  <si>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</si>
  <si>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</si>
  <si>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</si>
  <si>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</si>
  <si>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</si>
  <si>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</si>
  <si>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</si>
  <si>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</si>
  <si>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</si>
  <si>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</si>
  <si>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</si>
  <si>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</si>
  <si>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</si>
  <si>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</si>
  <si>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</si>
  <si>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</si>
  <si>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</si>
  <si>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</si>
  <si>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</si>
  <si>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</si>
  <si>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</si>
  <si>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</si>
  <si>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</si>
  <si>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</si>
  <si>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</si>
  <si>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</si>
  <si>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</si>
  <si>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</si>
  <si>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</si>
  <si>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</si>
  <si>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</si>
  <si>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</si>
  <si>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</si>
  <si>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</si>
  <si>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</si>
  <si>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</si>
  <si>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</si>
  <si>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</si>
  <si>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</si>
  <si>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</si>
  <si>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</si>
  <si>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</si>
  <si>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</si>
  <si>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</si>
  <si>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</si>
  <si>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</si>
  <si>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</si>
  <si>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</si>
  <si>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</si>
  <si>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</si>
  <si>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</si>
  <si>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</si>
  <si>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</si>
  <si>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</si>
  <si>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</si>
  <si>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</si>
  <si>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</si>
  <si>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</si>
  <si>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</si>
  <si>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</si>
  <si>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</si>
  <si>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</si>
  <si>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</si>
  <si>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</si>
  <si>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</si>
  <si>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</si>
  <si>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</si>
  <si>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</si>
  <si>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</si>
  <si>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</si>
  <si>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</si>
  <si>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</si>
  <si>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</si>
  <si>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</si>
  <si>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</si>
  <si>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</si>
  <si>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</si>
  <si>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</si>
  <si>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</si>
  <si>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</si>
  <si>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</si>
  <si>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</si>
  <si>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</si>
  <si>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</si>
  <si>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</si>
  <si>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</si>
  <si>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</si>
  <si>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</si>
  <si>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</si>
  <si>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</si>
  <si>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</si>
  <si>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</si>
  <si>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</si>
  <si>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</si>
  <si>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</si>
  <si>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</si>
  <si>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</si>
  <si>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</si>
  <si>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</si>
  <si>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</si>
  <si>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</si>
  <si>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</si>
  <si>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</si>
  <si>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</si>
  <si>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</si>
  <si>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</si>
  <si>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</si>
  <si>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</si>
  <si>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</si>
  <si>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</si>
  <si>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</si>
  <si>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</si>
  <si>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</si>
  <si>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</si>
  <si>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</si>
  <si>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</si>
  <si>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</si>
  <si>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</si>
  <si>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</si>
  <si>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</si>
  <si>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</si>
  <si>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</si>
  <si>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</si>
  <si>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</si>
  <si>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</si>
  <si>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</si>
  <si>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</si>
  <si>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</si>
  <si>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</si>
  <si>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</si>
  <si>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</si>
  <si>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</si>
  <si>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</si>
  <si>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</si>
  <si>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</si>
  <si>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</si>
  <si>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</si>
  <si>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</si>
  <si>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</si>
  <si>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</si>
  <si>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</si>
  <si>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</si>
  <si>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</si>
  <si>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</si>
  <si>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</si>
  <si>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</si>
  <si>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</si>
  <si>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</si>
  <si>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</si>
  <si>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</si>
  <si>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</si>
  <si>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</si>
  <si>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</si>
  <si>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</si>
  <si>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</si>
  <si>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</si>
  <si>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</si>
  <si>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</si>
  <si>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</si>
  <si>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</si>
  <si>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</si>
  <si>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</si>
  <si>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</si>
  <si>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</si>
  <si>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</si>
  <si>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</si>
  <si>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</si>
  <si>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</si>
  <si>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</si>
  <si>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</si>
  <si>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</si>
  <si>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</si>
  <si>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</si>
  <si>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</si>
  <si>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</si>
  <si>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</si>
  <si>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</si>
  <si>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</si>
  <si>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</si>
  <si>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</si>
  <si>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</si>
  <si>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</si>
  <si>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</si>
  <si>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</si>
  <si>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</si>
  <si>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</si>
  <si>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</si>
  <si>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</si>
  <si>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</si>
  <si>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</si>
  <si>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</si>
  <si>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</si>
  <si>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</si>
  <si>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</si>
  <si>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</si>
  <si>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</si>
  <si>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</si>
  <si>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</si>
  <si>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</si>
  <si>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</si>
  <si>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</si>
  <si>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</si>
  <si>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</si>
  <si>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</si>
  <si>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</si>
  <si>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</si>
  <si>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</si>
  <si>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</si>
  <si>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</si>
  <si>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</si>
  <si>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</si>
  <si>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</si>
  <si>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</si>
  <si>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</si>
  <si>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</si>
  <si>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</si>
  <si>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</si>
  <si>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</si>
  <si>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</si>
  <si>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</si>
  <si>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</si>
  <si>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</si>
  <si>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</si>
  <si>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</si>
  <si>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</si>
  <si>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</si>
  <si>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</si>
  <si>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</si>
  <si>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</si>
  <si>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</si>
  <si>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</si>
  <si>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</si>
  <si>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</si>
  <si>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</si>
  <si>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</si>
  <si>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</si>
  <si>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</si>
  <si>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</si>
  <si>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</si>
  <si>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</si>
  <si>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</si>
  <si>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</si>
  <si>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</si>
  <si>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</si>
  <si>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</si>
  <si>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</si>
  <si>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</si>
  <si>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</si>
  <si>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</si>
  <si>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</si>
  <si>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</si>
  <si>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</si>
  <si>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</si>
  <si>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</si>
  <si>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</si>
  <si>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</si>
  <si>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</si>
  <si>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</si>
  <si>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</si>
  <si>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</si>
  <si>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</si>
  <si>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</si>
  <si>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</si>
  <si>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</si>
  <si>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</si>
  <si>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</si>
  <si>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</si>
  <si>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</si>
  <si>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</si>
  <si>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</si>
  <si>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</si>
  <si>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</si>
  <si>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</si>
  <si>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</si>
  <si>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</si>
  <si>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</si>
  <si>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</si>
  <si>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</si>
  <si>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</si>
  <si>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</si>
  <si>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</si>
  <si>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</si>
  <si>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</si>
  <si>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</si>
  <si>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</si>
  <si>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</si>
  <si>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</si>
  <si>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</si>
  <si>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</si>
  <si>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</si>
  <si>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</si>
  <si>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</si>
  <si>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</si>
  <si>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</si>
  <si>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</si>
  <si>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</si>
  <si>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</si>
  <si>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</si>
  <si>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</si>
  <si>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</si>
  <si>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</si>
  <si>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</si>
  <si>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</si>
  <si>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</si>
  <si>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</si>
  <si>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</si>
  <si>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</si>
  <si>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</si>
  <si>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</si>
  <si>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</si>
  <si>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</si>
  <si>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</si>
  <si>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</si>
  <si>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</si>
  <si>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</si>
  <si>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</si>
  <si>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</si>
  <si>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</si>
  <si>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</si>
  <si>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</si>
  <si>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</si>
  <si>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</si>
  <si>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</si>
  <si>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</si>
  <si>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</si>
  <si>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</si>
  <si>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</si>
  <si>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</si>
  <si>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</si>
  <si>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</si>
  <si>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</si>
  <si>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</si>
  <si>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</si>
  <si>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</si>
  <si>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</si>
  <si>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</si>
  <si>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</si>
  <si>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</si>
  <si>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</si>
  <si>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</si>
  <si>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</si>
  <si>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</si>
  <si>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</si>
  <si>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</si>
  <si>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</si>
  <si>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</si>
  <si>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</si>
  <si>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</si>
  <si>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</si>
  <si>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</si>
  <si>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</si>
  <si>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</si>
  <si>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</si>
  <si>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</si>
  <si>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</si>
  <si>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</si>
  <si>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</si>
  <si>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</si>
  <si>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</si>
  <si>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</si>
  <si>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</si>
  <si>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</si>
  <si>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</si>
  <si>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</si>
  <si>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</si>
  <si>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</si>
  <si>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</si>
  <si>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</si>
  <si>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</si>
  <si>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</si>
  <si>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</si>
  <si>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</si>
  <si>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</si>
  <si>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</si>
  <si>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</si>
  <si>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</si>
  <si>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</si>
  <si>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</si>
  <si>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</si>
  <si>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</si>
  <si>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</si>
  <si>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</si>
  <si>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</si>
  <si>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</si>
  <si>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</si>
  <si>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</si>
  <si>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</si>
  <si>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</si>
  <si>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</si>
  <si>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</si>
  <si>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</si>
  <si>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</si>
  <si>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</si>
  <si>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</si>
  <si>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</si>
  <si>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</si>
  <si>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</si>
  <si>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</si>
  <si>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</si>
  <si>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</si>
  <si>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</si>
  <si>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</si>
  <si>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</si>
  <si>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</si>
  <si>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</si>
  <si>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</si>
  <si>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</si>
  <si>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</si>
  <si>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</si>
  <si>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</si>
  <si>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</si>
  <si>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</si>
  <si>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</si>
  <si>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</si>
  <si>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</si>
  <si>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</si>
  <si>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</si>
  <si>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</si>
  <si>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</si>
  <si>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</si>
  <si>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</si>
  <si>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</si>
  <si>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</si>
  <si>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</si>
  <si>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</si>
  <si>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</si>
  <si>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</si>
  <si>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</si>
  <si>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</si>
  <si>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</si>
  <si>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</si>
  <si>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</si>
  <si>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</si>
  <si>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</si>
  <si>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</si>
  <si>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</si>
  <si>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</si>
  <si>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</si>
  <si>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</si>
  <si>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</si>
  <si>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</si>
  <si>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</si>
  <si>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</si>
  <si>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</si>
  <si>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</si>
  <si>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</si>
  <si>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</si>
  <si>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</si>
  <si>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</si>
  <si>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</si>
  <si>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</si>
  <si>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</si>
  <si>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</si>
  <si>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</si>
  <si>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</si>
  <si>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</si>
  <si>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</si>
  <si>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</si>
  <si>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</si>
  <si>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</si>
  <si>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</si>
  <si>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</si>
  <si>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</si>
  <si>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</si>
  <si>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</si>
  <si>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</si>
  <si>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</si>
  <si>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</si>
  <si>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</si>
  <si>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</si>
  <si>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</si>
  <si>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</si>
  <si>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</si>
  <si>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</si>
  <si>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</si>
  <si>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</si>
  <si>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</si>
  <si>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</si>
  <si>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</si>
  <si>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</si>
  <si>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</si>
  <si>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</si>
  <si>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</si>
  <si>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</si>
  <si>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</si>
  <si>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</si>
  <si>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</si>
  <si>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</si>
  <si>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</si>
  <si>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</si>
  <si>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</si>
  <si>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</si>
  <si>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</si>
  <si>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</si>
  <si>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</si>
  <si>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</si>
  <si>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</si>
  <si>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</si>
  <si>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</si>
  <si>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</si>
  <si>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</si>
  <si>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</si>
  <si>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</si>
  <si>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</si>
  <si>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</si>
  <si>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</si>
  <si>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</si>
  <si>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</si>
  <si>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</si>
  <si>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</si>
  <si>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</si>
  <si>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</si>
  <si>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</si>
  <si>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</si>
  <si>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</si>
  <si>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</si>
  <si>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</si>
  <si>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</si>
  <si>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</si>
  <si>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</si>
  <si>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</si>
  <si>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</si>
  <si>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</si>
  <si>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</si>
  <si>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</si>
  <si>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</si>
  <si>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</si>
  <si>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</si>
  <si>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</si>
  <si>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</si>
  <si>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</si>
  <si>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</si>
  <si>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</si>
  <si>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</si>
  <si>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</si>
  <si>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</si>
  <si>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</si>
  <si>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</si>
  <si>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</si>
  <si>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</si>
  <si>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</si>
  <si>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</si>
  <si>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</si>
  <si>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</si>
  <si>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</si>
  <si>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</si>
  <si>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</si>
  <si>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</si>
  <si>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</si>
  <si>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</si>
  <si>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</si>
  <si>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</si>
  <si>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</si>
  <si>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</si>
  <si>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</si>
  <si>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</si>
  <si>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</si>
  <si>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</si>
  <si>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</si>
  <si>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</si>
  <si>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</si>
  <si>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</si>
  <si>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</si>
  <si>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</si>
  <si>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</si>
  <si>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</si>
  <si>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</si>
  <si>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</si>
  <si>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</si>
  <si>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</si>
  <si>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</si>
  <si>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</si>
  <si>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</si>
  <si>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</si>
  <si>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</si>
  <si>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</si>
  <si>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</si>
  <si>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</si>
  <si>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</si>
  <si>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</si>
  <si>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</si>
  <si>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</si>
  <si>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</si>
  <si>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</si>
  <si>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</si>
  <si>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</si>
  <si>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</si>
  <si>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</si>
  <si>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</si>
  <si>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</si>
  <si>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</si>
  <si>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</si>
  <si>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</si>
  <si>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</si>
  <si>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</si>
  <si>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</si>
  <si>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</si>
  <si>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</si>
  <si>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</si>
  <si>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</si>
  <si>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</si>
  <si>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</si>
  <si>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</si>
  <si>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</si>
  <si>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</si>
  <si>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</si>
  <si>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</si>
  <si>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</si>
  <si>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</si>
  <si>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</si>
  <si>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</si>
  <si>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</si>
  <si>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</si>
  <si>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</si>
  <si>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</si>
  <si>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</si>
  <si>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</si>
  <si>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</si>
  <si>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</si>
  <si>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</si>
  <si>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</si>
  <si>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</si>
  <si>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</si>
  <si>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</si>
  <si>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</si>
  <si>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</si>
  <si>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</si>
  <si>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</si>
  <si>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</si>
  <si>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</si>
  <si>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</si>
  <si>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</si>
  <si>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</si>
  <si>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</si>
  <si>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</si>
  <si>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</si>
  <si>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</si>
  <si>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</si>
  <si>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</si>
  <si>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</si>
  <si>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</si>
  <si>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</si>
  <si>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</si>
  <si>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</si>
  <si>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</si>
  <si>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</si>
  <si>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</si>
  <si>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</si>
  <si>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</si>
  <si>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</si>
  <si>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</si>
  <si>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</si>
  <si>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</si>
  <si>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</si>
  <si>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</si>
  <si>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</si>
  <si>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</si>
  <si>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</si>
  <si>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</si>
  <si>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</si>
  <si>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</si>
  <si>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</si>
  <si>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</si>
  <si>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</si>
  <si>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</si>
  <si>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</si>
  <si>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</si>
  <si>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</si>
  <si>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</si>
  <si>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</si>
  <si>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</si>
  <si>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</si>
  <si>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</si>
  <si>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</si>
  <si>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</si>
  <si>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</si>
  <si>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</si>
  <si>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</si>
  <si>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</si>
  <si>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</si>
  <si>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</si>
  <si>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</si>
  <si>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</si>
  <si>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</si>
  <si>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</si>
  <si>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</si>
  <si>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</si>
  <si>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</si>
  <si>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</si>
  <si>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</si>
  <si>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</si>
  <si>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</si>
  <si>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</si>
  <si>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</si>
  <si>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</si>
  <si>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</si>
  <si>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</si>
  <si>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</si>
  <si>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</si>
  <si>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</si>
  <si>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</si>
  <si>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</si>
  <si>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</si>
  <si>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</si>
  <si>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</si>
  <si>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</si>
  <si>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</si>
  <si>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</si>
  <si>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</si>
  <si>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</si>
  <si>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</si>
  <si>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</si>
  <si>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</si>
  <si>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</si>
  <si>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</si>
  <si>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</si>
  <si>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</si>
  <si>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</si>
  <si>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</si>
  <si>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</si>
  <si>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</si>
  <si>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</si>
  <si>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</si>
  <si>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</si>
  <si>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</si>
  <si>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</si>
  <si>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</si>
  <si>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</si>
  <si>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</si>
  <si>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</si>
  <si>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</si>
  <si>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</si>
  <si>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</si>
  <si>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</si>
  <si>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</si>
  <si>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</si>
  <si>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</si>
  <si>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</si>
  <si>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</si>
  <si>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</si>
  <si>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</si>
  <si>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</si>
  <si>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</si>
  <si>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</si>
  <si>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</si>
  <si>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</si>
  <si>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</si>
  <si>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</si>
  <si>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</si>
  <si>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</si>
  <si>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</si>
  <si>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</si>
  <si>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</si>
  <si>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</si>
  <si>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</si>
  <si>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</si>
  <si>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</si>
  <si>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</si>
  <si>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</si>
  <si>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</si>
  <si>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</si>
  <si>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</si>
  <si>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</si>
  <si>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</si>
  <si>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</si>
  <si>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</si>
  <si>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</si>
  <si>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</si>
  <si>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</si>
  <si>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</si>
  <si>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</si>
  <si>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</si>
  <si>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</si>
  <si>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</si>
  <si>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</si>
  <si>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</si>
  <si>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</si>
  <si>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</si>
  <si>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</si>
  <si>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</si>
  <si>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</si>
  <si>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</si>
  <si>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</si>
  <si>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</si>
  <si>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</si>
  <si>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</si>
  <si>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</si>
  <si>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</si>
  <si>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</si>
  <si>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</si>
  <si>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</si>
  <si>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</si>
  <si>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</si>
  <si>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</si>
  <si>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</si>
  <si>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</si>
  <si>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</si>
  <si>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</si>
  <si>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</si>
  <si>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</si>
  <si>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</si>
  <si>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</si>
  <si>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</si>
  <si>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</si>
  <si>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</si>
  <si>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</si>
  <si>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</si>
  <si>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</si>
  <si>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</si>
  <si>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</si>
  <si>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</si>
  <si>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</si>
  <si>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</si>
  <si>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</si>
  <si>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</si>
  <si>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</si>
  <si>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</si>
  <si>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</si>
  <si>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</si>
  <si>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</si>
  <si>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</si>
  <si>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</si>
  <si>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</si>
  <si>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</si>
  <si>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</si>
  <si>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</si>
  <si>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</si>
  <si>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</si>
  <si>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</si>
  <si>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</si>
  <si>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</si>
  <si>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</si>
  <si>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</si>
  <si>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</si>
  <si>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</si>
  <si>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</si>
  <si>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</si>
  <si>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</si>
  <si>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</si>
  <si>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</si>
  <si>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</si>
  <si>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</si>
  <si>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</si>
  <si>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</si>
  <si>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</si>
  <si>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</si>
  <si>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</si>
  <si>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</si>
  <si>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</si>
  <si>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</si>
  <si>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</si>
  <si>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</si>
  <si>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</si>
  <si>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</si>
  <si>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</si>
  <si>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</si>
  <si>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</si>
  <si>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</si>
  <si>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</si>
  <si>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</si>
  <si>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</si>
  <si>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</si>
  <si>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</si>
  <si>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</si>
  <si>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</si>
  <si>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</si>
  <si>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</si>
  <si>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</si>
  <si>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</si>
  <si>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</si>
  <si>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</si>
  <si>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</si>
  <si>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</si>
  <si>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</si>
  <si>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</si>
  <si>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</si>
  <si>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</si>
  <si>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</si>
  <si>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</si>
  <si>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</si>
  <si>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</si>
  <si>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</si>
  <si>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</si>
  <si>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</si>
  <si>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</si>
  <si>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</si>
  <si>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</si>
  <si>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</si>
  <si>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</si>
  <si>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</si>
  <si>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</si>
  <si>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</si>
  <si>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</si>
  <si>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</si>
  <si>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</si>
  <si>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</si>
  <si>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</si>
  <si>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</si>
  <si>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</si>
  <si>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</si>
  <si>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</si>
  <si>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</si>
  <si>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</si>
  <si>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</si>
  <si>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</si>
  <si>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</si>
  <si>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</si>
  <si>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</si>
  <si>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</si>
  <si>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</si>
  <si>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</si>
  <si>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</si>
  <si>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</si>
  <si>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</si>
  <si>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</si>
  <si>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</si>
  <si>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</si>
  <si>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</si>
  <si>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</si>
  <si>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</si>
  <si>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</si>
  <si>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</si>
  <si>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</si>
  <si>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</si>
  <si>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</si>
  <si>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</si>
  <si>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</si>
  <si>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</si>
  <si>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</si>
  <si>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</si>
  <si>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</si>
  <si>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</si>
  <si>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</si>
  <si>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</si>
  <si>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</si>
  <si>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</si>
  <si>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</si>
  <si>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</si>
  <si>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</si>
  <si>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</si>
  <si>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</si>
  <si>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</si>
  <si>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</si>
  <si>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</si>
  <si>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</si>
  <si>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</si>
  <si>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</si>
  <si>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</si>
  <si>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</si>
  <si>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</si>
  <si>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</si>
  <si>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</si>
  <si>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</si>
  <si>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</si>
  <si>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</si>
  <si>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</si>
  <si>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</si>
  <si>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</si>
  <si>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</si>
  <si>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</si>
  <si>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</si>
  <si>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</si>
  <si>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</si>
  <si>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</si>
  <si>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</si>
  <si>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</si>
  <si>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</si>
  <si>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</si>
  <si>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</si>
  <si>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</si>
  <si>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</si>
  <si>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</si>
  <si>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</si>
  <si>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</si>
  <si>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</si>
  <si>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</si>
  <si>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</si>
  <si>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</si>
  <si>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</si>
  <si>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</si>
  <si>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</si>
  <si>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</si>
  <si>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</si>
  <si>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</si>
  <si>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</si>
  <si>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</si>
  <si>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</si>
  <si>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</si>
  <si>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</si>
  <si>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</si>
  <si>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</si>
  <si>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</si>
  <si>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</si>
  <si>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</si>
  <si>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</si>
  <si>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</si>
  <si>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</si>
  <si>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</si>
  <si>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</si>
  <si>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</si>
  <si>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</si>
  <si>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</si>
  <si>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</si>
  <si>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</si>
  <si>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</si>
  <si>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</si>
  <si>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</si>
  <si>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</si>
  <si>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</si>
  <si>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</si>
  <si>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</si>
  <si>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</si>
  <si>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</si>
  <si>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</si>
  <si>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</si>
  <si>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</si>
  <si>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</si>
  <si>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</si>
  <si>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</si>
  <si>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</si>
  <si>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</si>
  <si>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</si>
  <si>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</si>
  <si>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</si>
  <si>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</si>
  <si>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</si>
  <si>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</si>
  <si>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</si>
  <si>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</si>
  <si>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</si>
  <si>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</si>
  <si>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</si>
  <si>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</si>
  <si>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</si>
  <si>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</si>
  <si>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</si>
  <si>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</si>
  <si>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</si>
  <si>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</si>
  <si>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</si>
  <si>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</si>
  <si>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</si>
  <si>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</si>
  <si>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</si>
  <si>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</si>
  <si>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</si>
  <si>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</si>
  <si>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</si>
  <si>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</si>
  <si>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</si>
  <si>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</si>
  <si>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</si>
  <si>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</si>
  <si>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</si>
  <si>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</si>
  <si>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</si>
  <si>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</si>
  <si>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</si>
  <si>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</si>
  <si>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</si>
  <si>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</si>
  <si>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</si>
  <si>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</si>
  <si>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</si>
  <si>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</si>
  <si>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</si>
  <si>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</si>
  <si>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</si>
  <si>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</si>
  <si>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</si>
  <si>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</si>
  <si>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</si>
  <si>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</si>
  <si>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</si>
  <si>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</si>
  <si>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</si>
  <si>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</si>
  <si>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</si>
  <si>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</si>
  <si>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</si>
  <si>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</si>
  <si>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</si>
  <si>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</si>
  <si>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</si>
  <si>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</si>
  <si>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</si>
  <si>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</si>
  <si>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</si>
  <si>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</si>
  <si>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</si>
  <si>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</si>
  <si>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</si>
  <si>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</si>
  <si>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</si>
  <si>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</si>
  <si>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</si>
  <si>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</si>
  <si>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</si>
  <si>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</si>
  <si>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</si>
  <si>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</si>
  <si>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</si>
  <si>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</si>
  <si>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</si>
  <si>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</si>
  <si>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</si>
  <si>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</si>
  <si>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</si>
  <si>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</si>
  <si>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</si>
  <si>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</si>
  <si>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</si>
  <si>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</si>
  <si>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</si>
  <si>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</si>
  <si>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</si>
  <si>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</si>
  <si>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</si>
  <si>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</si>
  <si>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</si>
  <si>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</si>
  <si>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</si>
  <si>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</si>
  <si>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</si>
  <si>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</si>
  <si>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</si>
  <si>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</si>
  <si>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</si>
  <si>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</si>
  <si>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</si>
  <si>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</si>
  <si>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</si>
  <si>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</si>
  <si>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</si>
  <si>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</si>
  <si>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</si>
  <si>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</si>
  <si>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</si>
  <si>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</si>
  <si>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</si>
  <si>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</si>
  <si>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</si>
  <si>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</si>
  <si>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</si>
  <si>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</si>
  <si>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</si>
  <si>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</si>
  <si>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</si>
  <si>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</si>
  <si>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</si>
  <si>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</si>
  <si>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</si>
  <si>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</si>
  <si>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</si>
  <si>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</si>
  <si>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</si>
  <si>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</si>
  <si>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</si>
  <si>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</si>
  <si>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</si>
  <si>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</si>
  <si>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</si>
  <si>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</si>
  <si>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</si>
  <si>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</si>
  <si>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</si>
  <si>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</si>
  <si>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</si>
  <si>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</si>
  <si>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</si>
  <si>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</si>
  <si>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</si>
  <si>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</si>
  <si>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</si>
  <si>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</si>
  <si>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</si>
  <si>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</si>
  <si>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</si>
  <si>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</si>
  <si>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</si>
  <si>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</si>
  <si>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</si>
  <si>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</si>
  <si>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</si>
  <si>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</si>
  <si>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</si>
  <si>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</si>
  <si>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</si>
  <si>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</si>
  <si>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</si>
  <si>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</si>
  <si>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</si>
  <si>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</si>
  <si>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</si>
  <si>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</si>
  <si>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</si>
  <si>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</si>
  <si>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</si>
  <si>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</si>
  <si>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</si>
  <si>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</si>
  <si>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</si>
  <si>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</si>
  <si>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</si>
  <si>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</si>
  <si>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</si>
  <si>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</si>
  <si>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</si>
  <si>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</si>
  <si>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</si>
  <si>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</si>
  <si>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</si>
  <si>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</si>
  <si>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</si>
  <si>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</si>
  <si>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</si>
  <si>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</si>
  <si>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</si>
  <si>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</si>
  <si>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</si>
  <si>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</si>
  <si>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</si>
  <si>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</si>
  <si>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</si>
  <si>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</si>
  <si>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</si>
  <si>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</si>
  <si>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</si>
  <si>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</si>
  <si>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</si>
  <si>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</si>
  <si>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</si>
  <si>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</si>
  <si>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</si>
  <si>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</si>
  <si>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</si>
  <si>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</si>
  <si>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</si>
  <si>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</si>
  <si>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</si>
  <si>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</si>
  <si>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</si>
  <si>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</si>
  <si>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</si>
  <si>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</si>
  <si>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</si>
  <si>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</si>
  <si>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</si>
  <si>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</si>
  <si>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</si>
  <si>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</si>
  <si>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</si>
  <si>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</si>
  <si>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</si>
  <si>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</si>
  <si>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</si>
  <si>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</si>
  <si>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</si>
  <si>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</si>
  <si>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</si>
  <si>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</si>
  <si>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</si>
  <si>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</si>
  <si>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</si>
  <si>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</si>
  <si>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</si>
  <si>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</si>
  <si>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</si>
  <si>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</si>
  <si>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</si>
  <si>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</si>
  <si>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</si>
  <si>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</si>
  <si>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</si>
  <si>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</si>
  <si>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</si>
  <si>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</si>
  <si>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</si>
  <si>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</si>
  <si>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</si>
  <si>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</si>
  <si>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</si>
  <si>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</si>
  <si>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</si>
  <si>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</si>
  <si>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</si>
  <si>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</si>
  <si>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</si>
  <si>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</si>
  <si>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</si>
  <si>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</si>
  <si>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</si>
  <si>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</si>
  <si>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</si>
  <si>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</si>
  <si>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</si>
  <si>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</si>
  <si>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</si>
  <si>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</si>
  <si>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</si>
  <si>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</si>
  <si>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</si>
  <si>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</si>
  <si>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</si>
  <si>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</si>
  <si>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</si>
  <si>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</si>
  <si>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</si>
  <si>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</si>
  <si>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</si>
  <si>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</si>
  <si>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</si>
  <si>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</si>
  <si>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</si>
  <si>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</si>
  <si>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</si>
  <si>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</si>
  <si>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</si>
  <si>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</si>
  <si>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</si>
  <si>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</si>
  <si>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</si>
  <si>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</si>
  <si>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</si>
  <si>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</si>
  <si>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</si>
  <si>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</si>
  <si>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</si>
  <si>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</si>
  <si>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</si>
  <si>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</si>
  <si>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</si>
  <si>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</si>
  <si>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</si>
  <si>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</si>
  <si>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</si>
  <si>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</si>
  <si>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</si>
  <si>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</si>
  <si>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</si>
  <si>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</si>
  <si>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</si>
  <si>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</si>
  <si>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</si>
  <si>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</si>
  <si>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</si>
  <si>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</si>
  <si>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</si>
  <si>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</si>
  <si>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</si>
  <si>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</si>
  <si>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</si>
  <si>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</si>
  <si>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</si>
  <si>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</si>
  <si>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</si>
  <si>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</si>
  <si>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</si>
  <si>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</si>
  <si>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</si>
  <si>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</si>
  <si>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</si>
  <si>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</si>
  <si>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</si>
  <si>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</si>
  <si>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</si>
  <si>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</si>
  <si>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</si>
  <si>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</si>
  <si>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</si>
  <si>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</si>
  <si>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</si>
  <si>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</si>
  <si>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</si>
  <si>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</si>
  <si>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</si>
  <si>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</si>
  <si>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</si>
  <si>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</si>
  <si>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</si>
  <si>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</si>
  <si>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</si>
  <si>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</si>
  <si>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</si>
  <si>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</si>
  <si>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</si>
  <si>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</si>
  <si>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</si>
  <si>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</si>
  <si>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</si>
  <si>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</si>
  <si>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</si>
  <si>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</si>
  <si>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</si>
  <si>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</si>
  <si>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</si>
  <si>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</si>
  <si>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</si>
  <si>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</si>
  <si>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</si>
  <si>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</si>
  <si>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</si>
  <si>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</si>
  <si>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</si>
  <si>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</si>
  <si>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</si>
  <si>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</si>
  <si>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</si>
  <si>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</si>
  <si>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</si>
  <si>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</si>
  <si>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</si>
  <si>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</si>
  <si>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</si>
  <si>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</si>
  <si>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</si>
  <si>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</si>
  <si>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</si>
  <si>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</si>
  <si>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</si>
  <si>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</si>
  <si>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</si>
  <si>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</si>
  <si>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</si>
  <si>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</si>
  <si>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</si>
  <si>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</si>
  <si>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</si>
  <si>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</si>
  <si>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</si>
  <si>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</si>
  <si>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</si>
  <si>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</si>
  <si>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</si>
  <si>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</si>
  <si>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</si>
  <si>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</si>
  <si>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</si>
  <si>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</si>
  <si>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</si>
  <si>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</si>
  <si>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</si>
  <si>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</si>
  <si>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</si>
  <si>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</si>
  <si>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</si>
  <si>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</si>
  <si>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</si>
  <si>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</si>
  <si>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</si>
  <si>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</si>
  <si>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</si>
  <si>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</si>
  <si>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</si>
  <si>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</si>
  <si>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</si>
  <si>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</si>
  <si>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</si>
  <si>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</si>
  <si>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</si>
  <si>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</si>
  <si>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</si>
  <si>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</si>
  <si>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</si>
  <si>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</si>
  <si>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</si>
  <si>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</si>
  <si>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</si>
  <si>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</si>
  <si>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</si>
  <si>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</si>
  <si>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</si>
  <si>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</si>
  <si>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</si>
  <si>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</si>
  <si>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</si>
  <si>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</si>
  <si>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</si>
  <si>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</si>
  <si>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</si>
  <si>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</si>
  <si>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</si>
  <si>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</si>
  <si>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</si>
  <si>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</si>
  <si>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</si>
  <si>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</si>
  <si>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</si>
  <si>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</si>
  <si>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</si>
  <si>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</si>
  <si>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</si>
  <si>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</si>
  <si>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</si>
  <si>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</si>
  <si>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</si>
  <si>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</si>
  <si>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</si>
  <si>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</si>
  <si>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</si>
  <si>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</si>
  <si>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</si>
  <si>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</si>
  <si>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</si>
  <si>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</si>
  <si>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</si>
  <si>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</si>
  <si>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</si>
  <si>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</si>
  <si>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</si>
  <si>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</si>
  <si>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</si>
  <si>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</si>
  <si>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</si>
  <si>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</si>
  <si>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</si>
  <si>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</si>
  <si>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</si>
  <si>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</si>
  <si>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</si>
  <si>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</si>
  <si>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</si>
  <si>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</si>
  <si>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</si>
  <si>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</si>
  <si>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</si>
  <si>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</si>
  <si>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</si>
  <si>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</si>
  <si>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</si>
  <si>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</si>
  <si>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</si>
  <si>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</si>
  <si>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</si>
  <si>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</si>
  <si>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</si>
  <si>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</si>
  <si>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</si>
  <si>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</si>
  <si>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</si>
  <si>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</si>
  <si>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</si>
  <si>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</si>
  <si>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</si>
  <si>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</si>
  <si>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</si>
  <si>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</si>
  <si>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</si>
  <si>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</si>
  <si>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</si>
  <si>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</si>
  <si>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</si>
  <si>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</si>
  <si>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</si>
  <si>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</si>
  <si>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</si>
  <si>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</si>
  <si>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</si>
  <si>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</si>
  <si>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</si>
  <si>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</si>
  <si>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</si>
  <si>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</si>
  <si>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</si>
  <si>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</si>
  <si>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</si>
  <si>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</si>
  <si>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</si>
  <si>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</si>
  <si>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</si>
  <si>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</si>
  <si>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</si>
  <si>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</si>
  <si>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</si>
  <si>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</si>
  <si>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</si>
  <si>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</si>
  <si>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</si>
  <si>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</si>
  <si>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</si>
  <si>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</si>
  <si>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</si>
  <si>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</si>
  <si>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</si>
  <si>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</si>
  <si>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</si>
  <si>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</si>
  <si>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</si>
  <si>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</si>
  <si>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</si>
  <si>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</si>
  <si>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</si>
  <si>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</si>
  <si>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</si>
  <si>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</si>
  <si>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</si>
  <si>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</si>
  <si>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</si>
  <si>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</si>
  <si>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</si>
  <si>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</si>
  <si>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</si>
  <si>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</si>
  <si>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</si>
  <si>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</si>
  <si>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</si>
  <si>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</si>
  <si>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</si>
  <si>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</si>
  <si>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</si>
  <si>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</si>
  <si>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</si>
  <si>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</si>
  <si>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</si>
  <si>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</si>
  <si>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</si>
  <si>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</si>
  <si>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</si>
  <si>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</si>
  <si>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</si>
  <si>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</si>
  <si>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</si>
  <si>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</si>
  <si>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</si>
  <si>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</si>
  <si>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</si>
  <si>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</si>
  <si>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</si>
  <si>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</si>
  <si>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</si>
  <si>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</si>
  <si>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</si>
  <si>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</si>
  <si>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</si>
  <si>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</si>
  <si>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</si>
  <si>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</si>
  <si>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</si>
  <si>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</si>
  <si>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</si>
  <si>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</si>
  <si>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</si>
  <si>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</si>
  <si>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</si>
  <si>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</si>
  <si>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</si>
  <si>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</si>
  <si>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</si>
  <si>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</si>
  <si>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</si>
  <si>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</si>
  <si>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</si>
  <si>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</si>
  <si>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</si>
  <si>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</si>
  <si>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</si>
  <si>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</si>
  <si>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</si>
  <si>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</si>
  <si>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</si>
  <si>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</si>
  <si>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</si>
  <si>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</si>
  <si>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</si>
  <si>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</si>
  <si>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</si>
  <si>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</si>
  <si>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</si>
  <si>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</si>
  <si>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</si>
  <si>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</si>
  <si>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</si>
  <si>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</si>
  <si>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</si>
  <si>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</si>
  <si>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</si>
  <si>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</si>
  <si>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</si>
  <si>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</si>
  <si>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</si>
  <si>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</si>
  <si>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</si>
  <si>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</si>
  <si>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</si>
  <si>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</si>
  <si>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</si>
  <si>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</si>
  <si>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</si>
  <si>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</si>
  <si>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</si>
  <si>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</si>
  <si>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</si>
  <si>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</si>
  <si>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</si>
  <si>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</si>
  <si>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</si>
  <si>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</si>
  <si>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</si>
  <si>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</si>
  <si>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</si>
  <si>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</si>
  <si>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</si>
  <si>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</si>
  <si>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</si>
  <si>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</si>
  <si>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</si>
  <si>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</si>
  <si>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</si>
  <si>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</si>
  <si>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</si>
  <si>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</si>
  <si>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</si>
  <si>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</si>
  <si>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</si>
  <si>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</si>
  <si>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</si>
  <si>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</si>
  <si>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</si>
  <si>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</si>
  <si>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</si>
  <si>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</si>
  <si>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</si>
  <si>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</si>
  <si>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</si>
  <si>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</si>
  <si>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</si>
  <si>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</si>
  <si>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</si>
  <si>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</si>
  <si>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</si>
  <si>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</si>
  <si>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</si>
  <si>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</si>
  <si>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</si>
  <si>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</si>
  <si>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</si>
  <si>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</si>
  <si>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</si>
  <si>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</si>
  <si>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</si>
  <si>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</si>
  <si>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</si>
  <si>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</si>
  <si>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</si>
  <si>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</si>
  <si>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</si>
  <si>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</si>
  <si>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</si>
  <si>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</si>
  <si>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</si>
  <si>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</si>
  <si>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</si>
  <si>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</si>
  <si>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</si>
  <si>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</si>
  <si>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</si>
  <si>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</si>
  <si>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</si>
  <si>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</si>
  <si>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</si>
  <si>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</si>
  <si>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</si>
  <si>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</si>
  <si>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</si>
  <si>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</si>
  <si>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</si>
  <si>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</si>
  <si>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</si>
  <si>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</si>
  <si>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</si>
  <si>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</si>
  <si>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</si>
  <si>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</si>
  <si>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</si>
  <si>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</si>
  <si>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</si>
  <si>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</si>
  <si>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</si>
  <si>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</si>
  <si>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</si>
  <si>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</si>
  <si>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</si>
  <si>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</si>
  <si>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</si>
  <si>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</si>
  <si>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</si>
  <si>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</si>
  <si>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</si>
  <si>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</si>
  <si>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</si>
  <si>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</si>
  <si>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</si>
  <si>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</si>
  <si>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</si>
  <si>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</si>
  <si>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</si>
  <si>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</si>
  <si>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</si>
  <si>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</si>
  <si>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</si>
  <si>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</si>
  <si>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</si>
  <si>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</si>
  <si>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</si>
  <si>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</si>
  <si>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</si>
  <si>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</si>
  <si>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</si>
  <si>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</si>
  <si>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</si>
  <si>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</si>
  <si>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</si>
  <si>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</si>
  <si>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</si>
  <si>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</si>
  <si>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</si>
  <si>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</si>
  <si>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</si>
  <si>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</si>
  <si>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</si>
  <si>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</si>
  <si>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</si>
  <si>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</si>
  <si>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</si>
  <si>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</si>
  <si>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</si>
  <si>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</si>
  <si>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</si>
  <si>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</si>
  <si>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</si>
  <si>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</si>
  <si>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</si>
  <si>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</si>
  <si>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</si>
  <si>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</si>
  <si>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</si>
  <si>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</si>
  <si>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</si>
  <si>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</si>
  <si>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</si>
  <si>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</si>
  <si>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</si>
  <si>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</si>
  <si>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</si>
  <si>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</si>
  <si>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</si>
  <si>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</si>
  <si>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</si>
  <si>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</si>
  <si>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</si>
  <si>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</si>
  <si>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</si>
  <si>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</si>
  <si>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</si>
  <si>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</si>
  <si>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</si>
  <si>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</si>
  <si>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</si>
  <si>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</si>
  <si>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</si>
  <si>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</si>
  <si>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</si>
  <si>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</si>
  <si>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</si>
  <si>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</si>
  <si>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</si>
  <si>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</si>
  <si>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</si>
  <si>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</si>
  <si>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</si>
  <si>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</si>
  <si>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</si>
  <si>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</si>
  <si>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</si>
  <si>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</si>
  <si>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</si>
  <si>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</si>
  <si>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</si>
  <si>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</si>
  <si>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</si>
  <si>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</si>
  <si>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</si>
  <si>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</si>
  <si>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</si>
  <si>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</si>
  <si>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</si>
  <si>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</si>
  <si>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</si>
  <si>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</si>
  <si>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</si>
  <si>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</si>
  <si>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</si>
  <si>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</si>
  <si>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</si>
  <si>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</si>
  <si>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</si>
  <si>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</si>
  <si>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</si>
  <si>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</si>
  <si>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</si>
  <si>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</si>
  <si>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</si>
  <si>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</si>
  <si>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</si>
  <si>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</si>
  <si>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</si>
  <si>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</si>
  <si>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</si>
  <si>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</si>
  <si>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</si>
  <si>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</si>
  <si>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</si>
  <si>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</si>
  <si>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</si>
  <si>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</si>
  <si>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</si>
  <si>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</si>
  <si>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</si>
  <si>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</si>
  <si>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</si>
  <si>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</si>
  <si>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</si>
  <si>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</si>
  <si>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</si>
  <si>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</si>
  <si>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</si>
  <si>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</si>
  <si>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</si>
  <si>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</si>
  <si>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</si>
  <si>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</si>
  <si>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</si>
  <si>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</si>
  <si>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</si>
  <si>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</si>
  <si>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</si>
  <si>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</si>
  <si>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</si>
  <si>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</si>
  <si>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</si>
  <si>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</si>
  <si>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</si>
  <si>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</si>
  <si>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</si>
  <si>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</si>
  <si>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</si>
  <si>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</si>
  <si>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</si>
  <si>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</si>
  <si>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</si>
  <si>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</si>
  <si>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</si>
  <si>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</si>
  <si>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</si>
  <si>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</si>
  <si>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</si>
  <si>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</si>
  <si>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</si>
  <si>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</si>
  <si>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</si>
  <si>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</si>
  <si>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</si>
  <si>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</si>
  <si>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</si>
  <si>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</si>
  <si>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</si>
  <si>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</si>
  <si>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</si>
  <si>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</si>
  <si>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</si>
  <si>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</si>
  <si>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</si>
  <si>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</si>
  <si>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</si>
  <si>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</si>
  <si>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</si>
  <si>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</si>
  <si>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</si>
  <si>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</si>
  <si>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</si>
  <si>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</si>
  <si>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</si>
  <si>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</si>
  <si>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</si>
  <si>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</si>
  <si>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</si>
  <si>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</si>
  <si>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</si>
  <si>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</si>
  <si>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</si>
  <si>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</si>
  <si>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</si>
  <si>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</si>
  <si>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</si>
  <si>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</si>
  <si>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</si>
  <si>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</si>
  <si>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</si>
  <si>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</si>
  <si>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</si>
  <si>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</si>
  <si>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</si>
  <si>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</si>
  <si>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</si>
  <si>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</si>
  <si>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</si>
  <si>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</si>
  <si>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</si>
  <si>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</si>
  <si>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</si>
  <si>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</si>
  <si>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</si>
  <si>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</si>
  <si>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</si>
  <si>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</si>
  <si>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</si>
  <si>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</si>
  <si>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</si>
  <si>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</si>
  <si>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</si>
  <si>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</si>
  <si>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</si>
  <si>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</si>
  <si>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</si>
  <si>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</si>
  <si>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</si>
  <si>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</si>
  <si>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</si>
  <si>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</si>
  <si>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</si>
  <si>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</si>
  <si>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</si>
  <si>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</si>
  <si>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</si>
  <si>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</si>
  <si>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</si>
  <si>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</si>
  <si>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</si>
  <si>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</si>
  <si>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</si>
  <si>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</si>
  <si>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</si>
  <si>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</si>
  <si>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</si>
  <si>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</si>
  <si>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</si>
  <si>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</si>
  <si>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</si>
  <si>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</si>
  <si>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</si>
  <si>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</si>
  <si>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</si>
  <si>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</si>
  <si>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</si>
  <si>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</si>
  <si>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</si>
  <si>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</si>
  <si>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</si>
  <si>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</si>
  <si>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</si>
  <si>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</si>
  <si>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</si>
  <si>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</si>
  <si>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</si>
  <si>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</si>
  <si>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</si>
  <si>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</si>
  <si>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</si>
  <si>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</si>
  <si>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</si>
  <si>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</si>
  <si>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</si>
  <si>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</si>
  <si>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</si>
  <si>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</si>
  <si>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</si>
  <si>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</si>
  <si>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</si>
  <si>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</si>
  <si>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</si>
  <si>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</si>
  <si>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</si>
  <si>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</si>
  <si>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</si>
  <si>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</si>
  <si>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</si>
  <si>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</si>
  <si>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</si>
  <si>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</si>
  <si>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</si>
  <si>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</si>
  <si>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</si>
  <si>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</si>
  <si>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</si>
  <si>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</si>
  <si>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</si>
  <si>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</si>
  <si>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</si>
  <si>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</si>
  <si>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</si>
  <si>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</si>
  <si>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</si>
  <si>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</si>
  <si>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</si>
  <si>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</si>
  <si>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</si>
  <si>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</si>
  <si>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</si>
  <si>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</si>
  <si>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</si>
  <si>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</si>
  <si>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</si>
  <si>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</si>
  <si>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</si>
  <si>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</si>
  <si>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</si>
  <si>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</si>
  <si>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</si>
  <si>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</si>
  <si>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</si>
  <si>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</si>
  <si>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</si>
  <si>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</si>
  <si>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</si>
  <si>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</si>
  <si>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</si>
  <si>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</si>
  <si>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</si>
  <si>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</si>
  <si>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</si>
  <si>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</si>
  <si>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</si>
  <si>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</si>
  <si>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</si>
  <si>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</si>
  <si>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</si>
  <si>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</si>
  <si>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</si>
  <si>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</si>
  <si>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</si>
  <si>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</si>
  <si>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</si>
  <si>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</si>
  <si>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</si>
  <si>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</si>
  <si>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</si>
  <si>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</si>
  <si>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</si>
  <si>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</si>
  <si>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</si>
  <si>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</si>
  <si>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</si>
  <si>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</si>
  <si>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</si>
  <si>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</si>
  <si>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</si>
  <si>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</si>
  <si>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</si>
  <si>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</si>
  <si>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</si>
  <si>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</si>
  <si>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</si>
  <si>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</si>
  <si>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</si>
  <si>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</si>
  <si>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</si>
  <si>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</si>
  <si>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</si>
  <si>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</si>
  <si>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</si>
  <si>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</si>
  <si>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</si>
  <si>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</si>
  <si>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</si>
  <si>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</si>
  <si>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</si>
  <si>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</si>
  <si>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</si>
  <si>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</si>
  <si>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</si>
  <si>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</si>
  <si>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</si>
  <si>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</si>
  <si>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</si>
  <si>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</si>
  <si>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</si>
  <si>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</si>
  <si>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</si>
  <si>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</si>
  <si>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</si>
  <si>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</si>
  <si>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</si>
  <si>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</si>
  <si>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</si>
  <si>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</si>
  <si>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</si>
  <si>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</si>
  <si>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</si>
  <si>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</si>
  <si>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</si>
  <si>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</si>
  <si>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</si>
  <si>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</si>
  <si>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</si>
  <si>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</si>
  <si>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</si>
  <si>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</si>
  <si>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</si>
  <si>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</si>
  <si>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</si>
  <si>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</si>
  <si>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</si>
  <si>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</si>
  <si>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</si>
  <si>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</si>
  <si>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</si>
  <si>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</si>
  <si>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</si>
  <si>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</si>
  <si>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</si>
  <si>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</si>
  <si>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</si>
  <si>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</si>
  <si>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</si>
  <si>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</si>
  <si>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</si>
  <si>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</si>
  <si>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</si>
  <si>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</si>
  <si>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</si>
  <si>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</si>
  <si>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</si>
  <si>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</si>
  <si>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</si>
  <si>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</si>
  <si>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</si>
  <si>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</si>
  <si>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</si>
  <si>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</si>
  <si>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</si>
  <si>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</si>
  <si>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</si>
  <si>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</si>
  <si>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</si>
  <si>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</si>
  <si>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</si>
  <si>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</si>
  <si>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</si>
  <si>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</si>
  <si>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</si>
  <si>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</si>
  <si>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</si>
  <si>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</si>
  <si>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</si>
  <si>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</si>
  <si>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</si>
  <si>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</si>
  <si>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</si>
  <si>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</si>
  <si>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</si>
  <si>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</si>
  <si>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</si>
  <si>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</si>
  <si>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</si>
  <si>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</si>
  <si>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</si>
  <si>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</si>
  <si>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</si>
  <si>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</si>
  <si>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</si>
  <si>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</si>
  <si>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</si>
  <si>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</si>
  <si>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</si>
  <si>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</si>
  <si>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</si>
  <si>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</si>
  <si>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</si>
  <si>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</si>
  <si>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</si>
  <si>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</si>
  <si>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</si>
  <si>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</si>
  <si>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</si>
  <si>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</si>
  <si>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</si>
  <si>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</si>
  <si>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</si>
  <si>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</si>
  <si>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</si>
  <si>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</si>
  <si>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</si>
  <si>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</si>
  <si>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</si>
  <si>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</si>
  <si>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</si>
  <si>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</si>
  <si>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</si>
  <si>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</si>
  <si>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</si>
  <si>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</si>
  <si>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</si>
  <si>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</si>
  <si>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</si>
  <si>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</si>
  <si>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</si>
  <si>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</si>
  <si>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</si>
  <si>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</si>
  <si>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</si>
  <si>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</si>
  <si>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</si>
  <si>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</si>
  <si>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</si>
  <si>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</si>
  <si>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</si>
  <si>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</si>
  <si>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</si>
  <si>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</si>
  <si>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</si>
  <si>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</si>
  <si>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</si>
  <si>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</si>
  <si>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</si>
  <si>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</si>
  <si>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</si>
  <si>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</si>
  <si>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</si>
  <si>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</si>
  <si>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</si>
  <si>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</si>
  <si>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</si>
  <si>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</si>
  <si>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</si>
  <si>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</si>
  <si>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</si>
  <si>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</si>
  <si>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</si>
  <si>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</si>
  <si>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</si>
  <si>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</si>
  <si>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</si>
  <si>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</si>
  <si>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</si>
  <si>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</si>
  <si>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</si>
  <si>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</si>
  <si>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</si>
  <si>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</si>
  <si>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</si>
  <si>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</si>
  <si>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</si>
  <si>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</si>
  <si>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</si>
  <si>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</si>
  <si>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</si>
  <si>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</si>
  <si>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</si>
  <si>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</si>
  <si>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</si>
  <si>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</si>
  <si>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</si>
  <si>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</si>
  <si>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</si>
  <si>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</si>
  <si>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</si>
  <si>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</si>
  <si>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</si>
  <si>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</si>
  <si>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</si>
  <si>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</si>
  <si>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</si>
  <si>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</si>
  <si>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</si>
  <si>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</si>
  <si>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</si>
  <si>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</si>
  <si>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</si>
  <si>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</si>
  <si>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</si>
  <si>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</si>
  <si>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</si>
  <si>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</si>
  <si>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</si>
  <si>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</si>
  <si>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</si>
  <si>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</si>
  <si>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</si>
  <si>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</si>
  <si>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</si>
  <si>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</si>
  <si>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</si>
  <si>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</si>
  <si>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</si>
  <si>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</si>
  <si>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</si>
  <si>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</si>
  <si>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</si>
  <si>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</si>
  <si>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</si>
  <si>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</si>
  <si>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</si>
  <si>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</si>
  <si>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</si>
  <si>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</si>
  <si>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</si>
  <si>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</si>
  <si>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</si>
  <si>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</si>
  <si>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</si>
  <si>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</si>
  <si>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</si>
  <si>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</si>
  <si>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</si>
  <si>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</si>
  <si>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</si>
  <si>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</si>
  <si>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</si>
  <si>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</si>
  <si>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</si>
  <si>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</si>
  <si>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</si>
  <si>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</si>
  <si>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</si>
  <si>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</si>
  <si>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</si>
  <si>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</si>
  <si>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</si>
  <si>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</si>
  <si>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</si>
  <si>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</si>
  <si>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</si>
  <si>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</si>
  <si>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</si>
  <si>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</si>
  <si>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</si>
  <si>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</si>
  <si>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</si>
  <si>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</si>
  <si>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</si>
  <si>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</si>
  <si>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</si>
  <si>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</si>
  <si>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</si>
  <si>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</si>
  <si>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</si>
  <si>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</si>
  <si>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</si>
  <si>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</si>
  <si>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</si>
  <si>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</si>
  <si>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</si>
  <si>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</si>
  <si>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</si>
  <si>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</si>
  <si>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</si>
  <si>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</si>
  <si>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</si>
  <si>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</si>
  <si>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</si>
  <si>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</si>
  <si>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</si>
  <si>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</si>
  <si>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</si>
  <si>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</si>
  <si>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</si>
  <si>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</si>
  <si>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</si>
  <si>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</si>
  <si>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</si>
  <si>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</si>
  <si>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</si>
  <si>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</si>
  <si>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</si>
  <si>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</si>
  <si>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</si>
  <si>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</si>
  <si>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</si>
  <si>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</si>
  <si>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</si>
  <si>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</si>
  <si>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</si>
  <si>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</si>
  <si>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</si>
  <si>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</si>
  <si>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</si>
  <si>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</si>
  <si>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</si>
  <si>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</si>
  <si>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</si>
  <si>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</si>
  <si>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</si>
  <si>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</si>
  <si>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</si>
  <si>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</si>
  <si>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</si>
  <si>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</si>
  <si>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</si>
  <si>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</si>
  <si>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</si>
  <si>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</si>
  <si>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</si>
  <si>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</si>
  <si>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</si>
  <si>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</si>
  <si>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</si>
  <si>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</si>
  <si>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</si>
  <si>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</si>
  <si>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</si>
  <si>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</si>
  <si>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</si>
  <si>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</si>
  <si>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</si>
  <si>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</si>
  <si>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</si>
  <si>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</si>
  <si>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</si>
  <si>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</si>
  <si>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</si>
  <si>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</si>
  <si>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</si>
  <si>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</si>
  <si>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</si>
  <si>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</si>
  <si>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</si>
  <si>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</si>
  <si>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</si>
  <si>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</si>
  <si>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</si>
  <si>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</si>
  <si>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</si>
  <si>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</si>
  <si>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</si>
  <si>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</si>
  <si>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</si>
  <si>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</si>
  <si>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</si>
  <si>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</si>
  <si>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</si>
  <si>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</si>
  <si>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</si>
  <si>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</si>
  <si>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</si>
  <si>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</si>
  <si>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</si>
  <si>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</si>
  <si>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</si>
  <si>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</si>
  <si>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</si>
  <si>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</si>
  <si>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</si>
  <si>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</si>
  <si>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</si>
  <si>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</si>
  <si>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</si>
  <si>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</si>
  <si>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</si>
  <si>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</si>
  <si>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</si>
  <si>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</si>
  <si>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</si>
  <si>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</si>
  <si>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</si>
  <si>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</si>
  <si>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</si>
  <si>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</si>
  <si>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</si>
  <si>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</si>
  <si>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</si>
  <si>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</si>
  <si>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</si>
  <si>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</si>
  <si>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</si>
  <si>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</si>
  <si>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</si>
  <si>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</si>
  <si>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</si>
  <si>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</si>
  <si>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</si>
  <si>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</si>
  <si>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</si>
  <si>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</si>
  <si>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</si>
  <si>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</si>
  <si>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</si>
  <si>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</si>
  <si>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</si>
  <si>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</si>
  <si>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</si>
  <si>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</si>
  <si>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</si>
  <si>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</si>
  <si>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</si>
  <si>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</si>
  <si>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</si>
  <si>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</si>
  <si>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</si>
  <si>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</si>
  <si>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</si>
  <si>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</si>
  <si>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</si>
  <si>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</si>
  <si>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</si>
  <si>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</si>
  <si>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</si>
  <si>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</si>
  <si>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</si>
  <si>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</si>
  <si>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</si>
  <si>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</si>
  <si>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</si>
  <si>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</si>
  <si>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</si>
  <si>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</si>
  <si>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</si>
  <si>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</si>
  <si>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</si>
  <si>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</si>
  <si>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</si>
  <si>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</si>
  <si>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</si>
  <si>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</si>
  <si>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</si>
  <si>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</si>
  <si>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</si>
  <si>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</si>
  <si>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</si>
  <si>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</si>
  <si>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</si>
  <si>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</si>
  <si>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</si>
  <si>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</si>
  <si>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</si>
  <si>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</si>
  <si>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</si>
  <si>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</si>
  <si>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</si>
  <si>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</si>
  <si>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</si>
  <si>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</si>
  <si>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</si>
  <si>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</si>
  <si>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</si>
  <si>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</si>
  <si>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</si>
  <si>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</si>
  <si>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</si>
  <si>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</si>
  <si>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</si>
  <si>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</si>
  <si>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</si>
  <si>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</si>
  <si>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</si>
  <si>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</si>
  <si>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</si>
  <si>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</si>
  <si>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</si>
  <si>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</si>
  <si>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</si>
  <si>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</si>
  <si>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</si>
  <si>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</si>
  <si>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</si>
  <si>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</si>
  <si>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</si>
  <si>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</si>
  <si>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</si>
  <si>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</si>
  <si>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</si>
  <si>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</si>
  <si>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</si>
  <si>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</si>
  <si>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</si>
  <si>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</si>
  <si>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</si>
  <si>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</si>
  <si>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</si>
  <si>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</si>
  <si>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</si>
  <si>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</si>
  <si>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</si>
  <si>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</si>
  <si>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</si>
  <si>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</si>
  <si>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</si>
  <si>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</si>
  <si>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</si>
  <si>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</si>
  <si>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</si>
  <si>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</si>
  <si>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</si>
  <si>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</si>
  <si>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</si>
  <si>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</si>
  <si>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</si>
  <si>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</si>
  <si>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</si>
  <si>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</si>
  <si>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</si>
  <si>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</si>
  <si>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</si>
  <si>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</si>
  <si>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</si>
  <si>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</si>
  <si>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</si>
  <si>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</si>
  <si>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</si>
  <si>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</si>
  <si>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</si>
  <si>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</si>
  <si>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</si>
  <si>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</si>
  <si>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</si>
  <si>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</si>
  <si>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</si>
  <si>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</si>
  <si>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</si>
  <si>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</si>
  <si>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</si>
  <si>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</si>
  <si>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</si>
  <si>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</si>
  <si>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</si>
  <si>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</si>
  <si>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</si>
  <si>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</si>
  <si>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</si>
  <si>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</si>
  <si>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</si>
  <si>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</si>
  <si>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</si>
  <si>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</si>
  <si>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</si>
  <si>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</si>
  <si>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</si>
  <si>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</si>
  <si>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</si>
  <si>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</si>
  <si>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</si>
  <si>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</si>
  <si>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</si>
  <si>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</si>
  <si>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</si>
  <si>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</si>
  <si>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</si>
  <si>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</si>
  <si>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</si>
  <si>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</si>
  <si>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</si>
  <si>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</si>
  <si>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</si>
  <si>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</si>
  <si>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</si>
  <si>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</si>
  <si>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</si>
  <si>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</si>
  <si>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</si>
  <si>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</si>
  <si>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</si>
  <si>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</si>
  <si>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</si>
  <si>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</si>
  <si>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</si>
  <si>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</si>
  <si>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</si>
  <si>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</si>
  <si>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</si>
  <si>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</si>
  <si>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</si>
  <si>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</si>
  <si>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</si>
  <si>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</si>
  <si>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</si>
  <si>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</si>
  <si>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</si>
  <si>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</si>
  <si>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</si>
  <si>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</si>
  <si>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</si>
  <si>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</si>
  <si>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</si>
  <si>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</si>
  <si>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</si>
  <si>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</si>
  <si>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</si>
  <si>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</si>
  <si>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</si>
  <si>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</si>
  <si>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</si>
  <si>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</si>
  <si>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</si>
  <si>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</si>
  <si>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</si>
  <si>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</si>
  <si>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</si>
  <si>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</si>
  <si>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</si>
  <si>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</si>
  <si>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</si>
  <si>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</si>
  <si>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</si>
  <si>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</si>
  <si>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</si>
  <si>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</si>
  <si>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</si>
  <si>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</si>
  <si>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</si>
  <si>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</si>
  <si>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</si>
  <si>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</si>
  <si>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</si>
  <si>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</si>
  <si>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</si>
  <si>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</si>
  <si>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</si>
  <si>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</si>
  <si>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</si>
  <si>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</si>
  <si>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</si>
  <si>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</si>
  <si>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</si>
  <si>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</si>
  <si>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</si>
  <si>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</si>
  <si>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</si>
  <si>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</si>
  <si>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</si>
  <si>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</si>
  <si>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</si>
  <si>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</si>
  <si>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</si>
  <si>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</si>
  <si>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</si>
  <si>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</si>
  <si>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</si>
  <si>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</si>
  <si>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</si>
  <si>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</si>
  <si>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</si>
  <si>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</si>
  <si>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</si>
  <si>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</si>
  <si>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</si>
  <si>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</si>
  <si>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</si>
  <si>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</si>
  <si>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</si>
  <si>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</si>
  <si>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</si>
  <si>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</si>
  <si>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</si>
  <si>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</si>
  <si>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</si>
  <si>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</si>
  <si>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</si>
  <si>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</si>
  <si>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</si>
  <si>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</si>
  <si>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</si>
  <si>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</si>
  <si>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</si>
  <si>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</si>
  <si>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</si>
  <si>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</si>
  <si>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</si>
  <si>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</si>
  <si>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</si>
  <si>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</si>
  <si>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</si>
  <si>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</si>
  <si>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</si>
  <si>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</si>
  <si>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</si>
  <si>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</si>
  <si>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</si>
  <si>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</si>
  <si>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</si>
  <si>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</si>
  <si>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</si>
  <si>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</si>
  <si>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</si>
  <si>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</si>
  <si>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</si>
  <si>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</si>
  <si>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</si>
  <si>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</si>
  <si>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</si>
  <si>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</si>
  <si>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</si>
  <si>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</si>
  <si>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</si>
  <si>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</si>
  <si>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</si>
  <si>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</si>
  <si>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</si>
  <si>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</si>
  <si>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</si>
  <si>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</si>
  <si>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</si>
  <si>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</si>
  <si>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</si>
  <si>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</si>
  <si>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</si>
  <si>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</si>
  <si>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</si>
  <si>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</si>
  <si>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</si>
  <si>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</si>
  <si>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</si>
  <si>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</si>
  <si>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</si>
  <si>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</si>
  <si>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</si>
  <si>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</si>
  <si>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</si>
  <si>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</si>
  <si>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</si>
  <si>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</si>
  <si>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</si>
  <si>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</si>
  <si>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</si>
  <si>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</si>
  <si>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</si>
  <si>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</si>
  <si>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</si>
  <si>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</si>
  <si>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</si>
  <si>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</si>
  <si>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</si>
  <si>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</si>
  <si>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</si>
  <si>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</si>
  <si>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</si>
  <si>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</si>
  <si>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</si>
  <si>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</si>
  <si>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</si>
  <si>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</si>
  <si>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</si>
  <si>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</si>
  <si>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</si>
  <si>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</si>
  <si>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</si>
  <si>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</si>
  <si>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</si>
  <si>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</si>
  <si>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</si>
  <si>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</si>
  <si>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</si>
  <si>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</si>
  <si>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</si>
  <si>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</si>
  <si>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</si>
  <si>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</si>
  <si>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</si>
  <si>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</si>
  <si>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</si>
  <si>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</si>
  <si>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</si>
  <si>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</si>
  <si>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</si>
  <si>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</si>
  <si>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</si>
  <si>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</si>
  <si>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</si>
  <si>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</si>
  <si>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</si>
  <si>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</si>
  <si>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</si>
  <si>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</si>
  <si>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</si>
  <si>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</si>
  <si>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</si>
  <si>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</si>
  <si>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</si>
  <si>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</si>
  <si>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</si>
  <si>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</si>
  <si>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</si>
  <si>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</si>
  <si>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</si>
  <si>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</si>
  <si>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</si>
  <si>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</si>
  <si>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</si>
  <si>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</si>
  <si>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</si>
  <si>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</si>
  <si>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</si>
  <si>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</si>
  <si>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</si>
  <si>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</si>
  <si>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</si>
  <si>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</si>
  <si>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</si>
  <si>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</si>
  <si>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</si>
  <si>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</si>
  <si>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</si>
  <si>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</si>
  <si>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</si>
  <si>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</si>
  <si>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</si>
  <si>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</si>
  <si>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</si>
  <si>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</si>
  <si>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</si>
  <si>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</si>
  <si>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</si>
  <si>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</si>
  <si>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</si>
  <si>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</si>
  <si>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</si>
  <si>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</si>
  <si>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</si>
  <si>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</si>
  <si>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</si>
  <si>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</si>
  <si>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</si>
  <si>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</si>
  <si>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</si>
  <si>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</si>
  <si>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</si>
  <si>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</si>
  <si>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</si>
  <si>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</si>
  <si>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</si>
  <si>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</si>
  <si>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</si>
  <si>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</si>
  <si>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</si>
  <si>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</si>
  <si>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</si>
  <si>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</si>
  <si>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</si>
  <si>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</si>
  <si>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</si>
  <si>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</si>
  <si>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</si>
  <si>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</si>
  <si>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</si>
  <si>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</si>
  <si>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</si>
  <si>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</si>
  <si>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</si>
  <si>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</si>
  <si>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</si>
  <si>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</si>
  <si>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</si>
  <si>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</si>
  <si>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</si>
  <si>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</si>
  <si>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</si>
  <si>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</si>
  <si>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</si>
  <si>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</si>
  <si>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</si>
  <si>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</si>
  <si>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</si>
  <si>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</si>
  <si>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</si>
  <si>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</si>
  <si>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</si>
  <si>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</si>
  <si>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</si>
  <si>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</si>
  <si>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</si>
  <si>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</si>
  <si>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</si>
  <si>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</si>
  <si>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</si>
  <si>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</si>
  <si>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</si>
  <si>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</si>
  <si>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</si>
  <si>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</si>
  <si>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</si>
  <si>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</si>
  <si>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</si>
  <si>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</si>
  <si>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</si>
  <si>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</si>
  <si>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</si>
  <si>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</si>
  <si>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</si>
  <si>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</si>
  <si>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</si>
  <si>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</si>
  <si>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</si>
  <si>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</si>
  <si>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</si>
  <si>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</si>
  <si>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</si>
  <si>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</si>
  <si>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</si>
  <si>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</si>
  <si>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</si>
  <si>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</si>
  <si>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</si>
  <si>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</si>
  <si>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</si>
  <si>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</si>
  <si>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</si>
  <si>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</si>
  <si>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</si>
  <si>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</si>
  <si>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</si>
  <si>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</si>
  <si>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</si>
  <si>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</si>
  <si>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</si>
  <si>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</si>
  <si>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</si>
  <si>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</si>
  <si>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</si>
  <si>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</si>
  <si>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</si>
  <si>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</si>
  <si>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</si>
  <si>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</si>
  <si>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</si>
  <si>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</si>
  <si>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</si>
  <si>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</si>
  <si>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</si>
  <si>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</si>
  <si>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</si>
  <si>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</si>
  <si>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</si>
  <si>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</si>
  <si>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</si>
  <si>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</si>
  <si>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</si>
  <si>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</si>
  <si>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</si>
  <si>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</si>
  <si>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</si>
  <si>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</si>
  <si>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</si>
  <si>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</si>
  <si>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</si>
  <si>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</si>
  <si>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</si>
  <si>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</si>
  <si>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</si>
  <si>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</si>
  <si>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</si>
  <si>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</si>
  <si>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</si>
  <si>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</si>
  <si>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</si>
  <si>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</si>
  <si>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</si>
  <si>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</si>
  <si>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</si>
  <si>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</si>
  <si>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</si>
  <si>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</si>
  <si>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</si>
  <si>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</si>
  <si>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</si>
  <si>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</si>
  <si>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</si>
  <si>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</si>
  <si>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</si>
  <si>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</si>
  <si>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</si>
  <si>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</si>
  <si>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</si>
  <si>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</si>
  <si>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</si>
  <si>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</si>
  <si>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</si>
  <si>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</si>
  <si>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</si>
  <si>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</si>
  <si>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</si>
  <si>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</si>
  <si>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</si>
  <si>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</si>
  <si>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</si>
  <si>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</si>
  <si>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</si>
  <si>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</si>
  <si>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</si>
  <si>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</si>
  <si>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</si>
  <si>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</si>
  <si>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</si>
  <si>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</si>
  <si>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</si>
  <si>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</si>
  <si>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</si>
  <si>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</si>
  <si>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</si>
  <si>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</si>
  <si>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</si>
  <si>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</si>
  <si>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</si>
  <si>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</si>
  <si>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</si>
  <si>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</si>
  <si>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</si>
  <si>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</si>
  <si>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</si>
  <si>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</si>
  <si>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</si>
  <si>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</si>
  <si>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</si>
  <si>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</si>
  <si>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</si>
  <si>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</si>
  <si>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</si>
  <si>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</si>
  <si>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</si>
  <si>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</si>
  <si>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</si>
  <si>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</si>
  <si>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</si>
  <si>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</si>
  <si>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</si>
  <si>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</si>
  <si>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</si>
  <si>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</si>
  <si>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</si>
  <si>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</si>
  <si>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</si>
  <si>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</si>
  <si>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</si>
  <si>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</si>
  <si>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</si>
  <si>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</si>
  <si>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</si>
  <si>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</si>
  <si>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</si>
  <si>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</si>
  <si>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</si>
  <si>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</si>
  <si>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</si>
  <si>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</si>
  <si>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</si>
  <si>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</si>
  <si>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</si>
  <si>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</si>
  <si>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</si>
  <si>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</si>
  <si>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</si>
  <si>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</si>
  <si>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</si>
  <si>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</si>
  <si>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</si>
  <si>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</si>
  <si>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</si>
  <si>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</si>
  <si>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</si>
  <si>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</si>
  <si>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</si>
  <si>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</si>
  <si>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</si>
  <si>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</si>
  <si>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</si>
  <si>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</si>
  <si>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</si>
  <si>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</si>
  <si>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</si>
  <si>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</si>
  <si>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</si>
  <si>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</si>
  <si>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</si>
  <si>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</si>
  <si>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</si>
  <si>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</si>
  <si>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</si>
  <si>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</si>
  <si>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</si>
  <si>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</si>
  <si>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</si>
  <si>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</si>
  <si>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</si>
  <si>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</si>
  <si>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</si>
  <si>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</si>
  <si>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</si>
  <si>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</si>
  <si>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</si>
  <si>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</si>
  <si>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</si>
  <si>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</si>
  <si>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</si>
  <si>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</si>
  <si>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</si>
  <si>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</si>
  <si>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</si>
  <si>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</si>
  <si>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</si>
  <si>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</si>
  <si>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</si>
  <si>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</si>
  <si>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</si>
  <si>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</si>
  <si>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</si>
  <si>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</si>
  <si>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</si>
  <si>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</si>
  <si>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</si>
  <si>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</si>
  <si>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</si>
  <si>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</si>
  <si>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</si>
  <si>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</si>
  <si>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</si>
  <si>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</si>
  <si>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</si>
  <si>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</si>
  <si>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</si>
  <si>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</si>
  <si>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</si>
  <si>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</si>
  <si>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</si>
  <si>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</si>
  <si>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</si>
  <si>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</si>
  <si>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</si>
  <si>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</si>
  <si>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</si>
  <si>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</si>
  <si>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</si>
  <si>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</si>
  <si>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</si>
  <si>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</si>
  <si>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</si>
  <si>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</si>
  <si>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</si>
  <si>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</si>
  <si>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</si>
  <si>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</si>
  <si>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</si>
  <si>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</si>
  <si>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</si>
  <si>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</si>
  <si>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</si>
  <si>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</si>
  <si>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</si>
  <si>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</si>
  <si>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</si>
  <si>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</si>
  <si>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</si>
  <si>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</si>
  <si>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</si>
  <si>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</si>
  <si>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</si>
  <si>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</si>
  <si>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</si>
  <si>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</si>
  <si>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</si>
  <si>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</si>
  <si>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</si>
  <si>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</si>
  <si>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</si>
  <si>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</si>
  <si>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</si>
  <si>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</si>
  <si>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</si>
  <si>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</si>
  <si>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</si>
  <si>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</si>
  <si>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</si>
  <si>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</si>
  <si>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</si>
  <si>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</si>
  <si>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</si>
  <si>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</si>
  <si>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</si>
  <si>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</si>
  <si>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</si>
  <si>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</si>
  <si>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</si>
  <si>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</si>
  <si>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</si>
  <si>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</si>
  <si>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</si>
  <si>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</si>
  <si>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</si>
  <si>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</si>
  <si>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</si>
  <si>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</si>
  <si>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</si>
  <si>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</si>
  <si>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</si>
  <si>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</si>
  <si>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</si>
  <si>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</si>
  <si>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</si>
  <si>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</si>
  <si>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</si>
  <si>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</si>
  <si>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</si>
  <si>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</si>
  <si>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</si>
  <si>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</si>
  <si>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</si>
  <si>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</si>
  <si>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</si>
  <si>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</si>
  <si>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</si>
  <si>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</si>
  <si>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</si>
  <si>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</si>
  <si>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</si>
  <si>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</si>
  <si>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</si>
  <si>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</si>
  <si>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</si>
  <si>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</si>
  <si>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</si>
  <si>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</si>
  <si>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</si>
  <si>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</si>
  <si>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</si>
  <si>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</si>
  <si>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</si>
  <si>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</si>
  <si>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</si>
  <si>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</si>
  <si>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</si>
  <si>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</si>
  <si>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</si>
  <si>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</si>
  <si>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</si>
  <si>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</si>
  <si>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</si>
  <si>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</si>
  <si>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</si>
  <si>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</si>
  <si>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</si>
  <si>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</si>
  <si>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</si>
  <si>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</si>
  <si>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</si>
  <si>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</si>
  <si>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</si>
  <si>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</si>
  <si>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</si>
  <si>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</si>
  <si>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</si>
  <si>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</si>
  <si>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</si>
  <si>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</si>
  <si>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</si>
  <si>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</si>
  <si>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</si>
  <si>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</si>
  <si>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</si>
  <si>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</si>
  <si>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</si>
  <si>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</si>
  <si>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</si>
  <si>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</si>
  <si>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</si>
  <si>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</si>
  <si>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</si>
  <si>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</si>
  <si>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</si>
  <si>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</si>
  <si>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</si>
  <si>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</si>
  <si>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</si>
  <si>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</si>
  <si>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</si>
  <si>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</si>
  <si>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</si>
  <si>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</si>
  <si>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</si>
  <si>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</si>
  <si>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</si>
  <si>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</si>
  <si>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</si>
  <si>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</si>
  <si>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</si>
  <si>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</si>
  <si>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</si>
  <si>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</si>
  <si>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</si>
  <si>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</si>
  <si>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</si>
  <si>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</si>
  <si>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</si>
  <si>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</si>
  <si>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</si>
  <si>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</si>
  <si>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</si>
  <si>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</si>
  <si>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</si>
  <si>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</si>
  <si>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</si>
  <si>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</si>
  <si>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</si>
  <si>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</si>
  <si>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</si>
  <si>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</si>
  <si>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</si>
  <si>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</si>
  <si>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</si>
  <si>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</si>
  <si>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</si>
  <si>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</si>
  <si>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</si>
  <si>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</si>
  <si>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</si>
  <si>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</si>
  <si>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</si>
  <si>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</si>
  <si>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</si>
  <si>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</si>
  <si>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</si>
  <si>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</si>
  <si>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</si>
  <si>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</si>
  <si>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</si>
  <si>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</si>
  <si>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</si>
  <si>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</si>
  <si>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</si>
  <si>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</si>
  <si>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</si>
  <si>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</si>
  <si>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</si>
  <si>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</si>
  <si>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</si>
  <si>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</si>
  <si>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</si>
  <si>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</si>
  <si>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</si>
  <si>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</si>
  <si>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</si>
  <si>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</si>
  <si>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</si>
  <si>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</si>
  <si>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</si>
  <si>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</si>
  <si>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</si>
  <si>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</si>
  <si>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</si>
  <si>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</si>
  <si>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</si>
  <si>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</si>
  <si>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</si>
  <si>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</si>
  <si>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</si>
  <si>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</si>
  <si>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</si>
  <si>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</si>
  <si>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</si>
  <si>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</si>
  <si>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</si>
  <si>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</si>
  <si>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</si>
  <si>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</si>
  <si>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</si>
  <si>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</si>
  <si>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</si>
  <si>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</si>
  <si>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</si>
  <si>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</si>
  <si>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</si>
  <si>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</si>
  <si>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</si>
  <si>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</si>
  <si>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</si>
  <si>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</si>
  <si>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</si>
  <si>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</si>
  <si>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</si>
  <si>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</si>
  <si>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</si>
  <si>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</si>
  <si>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</si>
  <si>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</si>
  <si>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</si>
  <si>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</si>
  <si>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</si>
  <si>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</si>
  <si>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</si>
  <si>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</si>
  <si>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</si>
  <si>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</si>
  <si>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</si>
  <si>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</si>
  <si>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</si>
  <si>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</si>
  <si>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</si>
  <si>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</si>
  <si>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</si>
  <si>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</si>
  <si>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</si>
  <si>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</si>
  <si>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</si>
  <si>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</si>
  <si>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</si>
  <si>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</si>
  <si>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</si>
  <si>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</si>
  <si>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</si>
  <si>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</si>
  <si>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</si>
  <si>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</si>
  <si>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</si>
  <si>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</si>
  <si>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</si>
  <si>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</si>
  <si>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</si>
  <si>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</si>
  <si>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</si>
  <si>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</si>
  <si>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</si>
  <si>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</si>
  <si>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</si>
  <si>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</si>
  <si>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</si>
  <si>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</si>
  <si>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</si>
  <si>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</si>
  <si>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</si>
  <si>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</si>
  <si>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</si>
  <si>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</si>
  <si>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</si>
  <si>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</si>
  <si>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</si>
  <si>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</si>
  <si>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</si>
  <si>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</si>
  <si>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</si>
  <si>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</si>
  <si>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</si>
  <si>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</si>
  <si>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</si>
  <si>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</si>
  <si>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</si>
  <si>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</si>
  <si>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</si>
  <si>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</si>
  <si>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</si>
  <si>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</si>
  <si>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</si>
  <si>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</si>
  <si>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</si>
  <si>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</si>
  <si>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</si>
  <si>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</si>
  <si>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</si>
  <si>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</si>
  <si>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</si>
  <si>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</si>
  <si>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</si>
  <si>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</si>
  <si>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</si>
  <si>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</si>
  <si>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</si>
  <si>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</si>
  <si>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</si>
  <si>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</si>
  <si>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</si>
  <si>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</si>
  <si>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</si>
  <si>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</si>
  <si>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</si>
  <si>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</si>
  <si>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</si>
  <si>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</si>
  <si>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</si>
  <si>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</si>
  <si>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</si>
  <si>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</si>
  <si>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</si>
  <si>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</si>
  <si>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</si>
  <si>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</si>
  <si>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</si>
  <si>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</si>
  <si>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</si>
  <si>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</si>
  <si>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</si>
  <si>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</si>
  <si>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</si>
  <si>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</si>
  <si>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</si>
  <si>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</si>
  <si>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</si>
  <si>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</si>
  <si>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</si>
  <si>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</si>
  <si>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</si>
  <si>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</si>
  <si>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</si>
  <si>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</si>
  <si>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</si>
  <si>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</si>
  <si>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</si>
  <si>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</si>
  <si>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</si>
  <si>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</si>
  <si>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</si>
  <si>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</si>
  <si>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</si>
  <si>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</si>
  <si>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</si>
  <si>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</si>
  <si>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</si>
  <si>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</si>
  <si>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</si>
  <si>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</si>
  <si>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</si>
  <si>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</si>
  <si>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</si>
  <si>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</si>
  <si>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</si>
  <si>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</si>
  <si>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</si>
  <si>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</si>
  <si>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</si>
  <si>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</si>
  <si>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</si>
  <si>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</si>
  <si>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</si>
  <si>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</si>
  <si>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</si>
  <si>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</si>
  <si>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</si>
  <si>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</si>
  <si>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</si>
  <si>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</si>
  <si>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</si>
  <si>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</si>
  <si>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</si>
  <si>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</si>
  <si>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</si>
  <si>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</si>
  <si>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</si>
  <si>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</si>
  <si>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</si>
  <si>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</si>
  <si>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</si>
  <si>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</si>
  <si>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</si>
  <si>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</si>
  <si>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</si>
  <si>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</si>
  <si>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</si>
  <si>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</si>
  <si>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</si>
  <si>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</si>
  <si>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</si>
  <si>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</si>
  <si>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</si>
  <si>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</si>
  <si>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</si>
  <si>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</si>
  <si>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</si>
  <si>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</si>
  <si>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</si>
  <si>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</si>
  <si>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</si>
  <si>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</si>
  <si>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</si>
  <si>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</si>
  <si>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</si>
  <si>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</si>
  <si>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</si>
  <si>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</si>
  <si>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</si>
  <si>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</si>
  <si>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</si>
  <si>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</si>
  <si>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</si>
  <si>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</si>
  <si>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</si>
  <si>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</si>
  <si>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</si>
  <si>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</si>
  <si>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</si>
  <si>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</si>
  <si>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</si>
  <si>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</si>
  <si>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</si>
  <si>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</si>
  <si>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</si>
  <si>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</si>
  <si>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</si>
  <si>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</si>
  <si>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</si>
  <si>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</si>
  <si>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</si>
  <si>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</si>
  <si>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</si>
  <si>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</si>
  <si>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</si>
  <si>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</si>
  <si>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</si>
  <si>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</si>
  <si>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</si>
  <si>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</si>
  <si>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</si>
  <si>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</si>
  <si>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</si>
  <si>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</si>
  <si>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</si>
  <si>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</si>
  <si>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</si>
  <si>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</si>
  <si>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</si>
  <si>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</si>
  <si>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</si>
  <si>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</si>
  <si>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</si>
  <si>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</si>
  <si>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</si>
  <si>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</si>
  <si>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</si>
  <si>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</si>
  <si>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</si>
  <si>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</si>
  <si>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</si>
  <si>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</si>
  <si>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</si>
  <si>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</si>
  <si>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</si>
  <si>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</si>
  <si>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</si>
  <si>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</si>
  <si>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</si>
  <si>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</si>
  <si>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</si>
  <si>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</si>
  <si>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</si>
  <si>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</si>
  <si>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</si>
  <si>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</si>
  <si>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</si>
  <si>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</si>
  <si>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</si>
  <si>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</si>
  <si>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</si>
  <si>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</si>
  <si>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</si>
  <si>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</si>
  <si>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</si>
  <si>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</si>
  <si>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</si>
  <si>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</si>
  <si>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</si>
  <si>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</si>
  <si>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</si>
  <si>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</si>
  <si>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</si>
  <si>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</si>
  <si>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</si>
  <si>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</si>
  <si>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</si>
  <si>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</si>
  <si>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</si>
  <si>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</si>
  <si>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</si>
  <si>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</si>
  <si>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</si>
  <si>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</si>
  <si>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</si>
  <si>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</si>
  <si>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</si>
  <si>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</si>
  <si>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</si>
  <si>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</si>
  <si>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</si>
  <si>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</si>
  <si>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</si>
  <si>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</si>
  <si>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</si>
  <si>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</si>
  <si>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</si>
  <si>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</si>
  <si>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</si>
  <si>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</si>
  <si>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</si>
  <si>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</si>
  <si>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</si>
  <si>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</si>
  <si>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</si>
  <si>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</si>
  <si>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</si>
  <si>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</si>
  <si>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</si>
  <si>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</si>
  <si>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</si>
  <si>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</si>
  <si>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</si>
  <si>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</si>
  <si>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</si>
  <si>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</si>
  <si>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</si>
  <si>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</si>
  <si>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</si>
  <si>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</si>
  <si>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</si>
  <si>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</si>
  <si>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</si>
  <si>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</si>
  <si>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</si>
  <si>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</si>
  <si>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</si>
  <si>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</si>
  <si>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</si>
  <si>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</si>
  <si>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</si>
  <si>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</si>
  <si>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</si>
  <si>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</si>
  <si>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</si>
  <si>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</si>
  <si>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</si>
  <si>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</si>
  <si>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</si>
  <si>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</si>
  <si>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</si>
  <si>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</si>
  <si>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</si>
  <si>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</si>
  <si>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</si>
  <si>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</si>
  <si>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</si>
  <si>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</si>
  <si>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</si>
  <si>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</si>
  <si>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</si>
  <si>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</si>
  <si>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</si>
  <si>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</si>
  <si>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</si>
  <si>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</si>
  <si>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</si>
  <si>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</si>
  <si>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</si>
  <si>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</si>
  <si>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</si>
  <si>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</si>
  <si>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</si>
  <si>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</si>
  <si>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</si>
  <si>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</si>
  <si>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</si>
  <si>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</si>
  <si>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</si>
  <si>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</si>
  <si>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</si>
  <si>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</si>
  <si>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</si>
  <si>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</si>
  <si>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</si>
  <si>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</si>
  <si>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</si>
  <si>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</si>
  <si>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</si>
  <si>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</si>
  <si>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</si>
  <si>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</si>
  <si>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</si>
  <si>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</si>
  <si>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</si>
  <si>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</si>
  <si>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</si>
  <si>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</si>
  <si>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</si>
  <si>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</si>
  <si>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</si>
  <si>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</si>
  <si>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</si>
  <si>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</si>
  <si>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</si>
  <si>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</si>
  <si>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</si>
  <si>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</si>
  <si>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</si>
  <si>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</si>
  <si>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</si>
  <si>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</si>
  <si>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</si>
  <si>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</si>
  <si>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</si>
  <si>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</si>
  <si>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</si>
  <si>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</si>
  <si>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</si>
  <si>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</si>
  <si>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</si>
  <si>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</si>
  <si>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</si>
  <si>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</si>
  <si>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</si>
  <si>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</si>
  <si>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</si>
  <si>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</si>
  <si>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</si>
  <si>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</si>
  <si>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</si>
  <si>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</si>
  <si>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</si>
  <si>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</si>
  <si>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</si>
  <si>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</si>
  <si>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</si>
  <si>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</si>
  <si>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</si>
  <si>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</si>
  <si>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</si>
  <si>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</si>
  <si>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</si>
  <si>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</si>
  <si>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</si>
  <si>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</si>
  <si>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</si>
  <si>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</si>
  <si>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</si>
  <si>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</si>
  <si>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</si>
  <si>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</si>
  <si>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</si>
  <si>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</si>
  <si>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</si>
  <si>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</si>
  <si>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</si>
  <si>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</si>
  <si>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</si>
  <si>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</si>
  <si>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</si>
  <si>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</si>
  <si>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</si>
  <si>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</si>
  <si>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</si>
  <si>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</si>
  <si>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</si>
  <si>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</si>
  <si>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</si>
  <si>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</si>
  <si>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</si>
  <si>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</si>
  <si>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</si>
  <si>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</si>
  <si>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</si>
  <si>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</si>
  <si>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</si>
  <si>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</si>
  <si>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</si>
  <si>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</si>
  <si>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</si>
  <si>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</si>
  <si>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</si>
  <si>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</si>
  <si>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</si>
  <si>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</si>
  <si>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</si>
  <si>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</si>
  <si>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</si>
  <si>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</si>
  <si>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</si>
  <si>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</si>
  <si>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</si>
  <si>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</si>
  <si>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</si>
  <si>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</si>
  <si>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</si>
  <si>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</si>
  <si>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</si>
  <si>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</si>
  <si>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</si>
  <si>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</si>
  <si>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</si>
  <si>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</si>
  <si>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</si>
  <si>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</si>
  <si>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</si>
  <si>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</si>
  <si>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</si>
  <si>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</si>
  <si>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</si>
  <si>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</si>
  <si>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</si>
  <si>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</si>
  <si>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</si>
  <si>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</si>
  <si>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</si>
  <si>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</si>
  <si>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</si>
  <si>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</si>
  <si>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</si>
  <si>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</si>
  <si>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</si>
  <si>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</si>
  <si>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</si>
  <si>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</si>
  <si>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</si>
  <si>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</si>
  <si>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</si>
  <si>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</si>
  <si>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</si>
  <si>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</si>
  <si>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</si>
  <si>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</si>
  <si>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</si>
  <si>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</si>
  <si>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</si>
  <si>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</si>
  <si>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</si>
  <si>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</si>
  <si>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</si>
  <si>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</si>
  <si>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</si>
  <si>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</si>
  <si>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</si>
  <si>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</si>
  <si>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</si>
  <si>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</si>
  <si>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</si>
  <si>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</si>
  <si>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</si>
  <si>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</si>
  <si>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</si>
  <si>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</si>
  <si>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</si>
  <si>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</si>
  <si>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</si>
  <si>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</si>
  <si>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</si>
  <si>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</si>
  <si>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</si>
  <si>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</si>
  <si>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</si>
  <si>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</si>
  <si>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</si>
  <si>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</si>
  <si>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</si>
  <si>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</si>
  <si>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</si>
  <si>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</si>
  <si>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</si>
  <si>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</si>
  <si>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</si>
  <si>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</si>
  <si>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</si>
  <si>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</si>
  <si>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</si>
  <si>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</si>
  <si>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</si>
  <si>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</si>
  <si>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</si>
  <si>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</si>
  <si>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</si>
  <si>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</si>
  <si>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</si>
  <si>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</si>
  <si>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</si>
  <si>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</si>
  <si>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</si>
  <si>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</si>
  <si>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</si>
  <si>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</si>
  <si>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</si>
  <si>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</si>
  <si>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</si>
  <si>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</si>
  <si>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</si>
  <si>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</si>
  <si>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</si>
  <si>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</si>
  <si>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</si>
  <si>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</si>
  <si>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</si>
  <si>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</si>
  <si>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</si>
  <si>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</si>
  <si>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</si>
  <si>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</si>
  <si>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</si>
  <si>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</si>
  <si>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</si>
  <si>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</si>
  <si>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</si>
  <si>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</si>
  <si>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</si>
  <si>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</si>
  <si>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</si>
  <si>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</si>
  <si>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</si>
  <si>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</si>
  <si>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</si>
  <si>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</si>
  <si>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</si>
  <si>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</si>
  <si>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</si>
  <si>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</si>
  <si>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</si>
  <si>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</si>
  <si>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</si>
  <si>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</si>
  <si>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</si>
  <si>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</si>
  <si>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</si>
  <si>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</si>
  <si>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</si>
  <si>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</si>
  <si>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</si>
  <si>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</si>
  <si>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</si>
  <si>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</si>
  <si>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</si>
  <si>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</si>
  <si>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</si>
  <si>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</si>
  <si>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</si>
  <si>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</si>
  <si>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</si>
  <si>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</si>
  <si>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</si>
  <si>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</si>
  <si>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</si>
  <si>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</si>
  <si>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</si>
  <si>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</si>
  <si>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</si>
  <si>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</si>
  <si>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</si>
  <si>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</si>
  <si>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</si>
  <si>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</si>
  <si>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</si>
  <si>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</si>
  <si>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</si>
  <si>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</si>
  <si>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</si>
  <si>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</si>
  <si>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</si>
  <si>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</si>
  <si>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</si>
  <si>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</si>
  <si>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</si>
  <si>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</si>
  <si>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</si>
  <si>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</si>
  <si>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</si>
  <si>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</si>
  <si>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</si>
  <si>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</si>
  <si>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</si>
  <si>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</si>
  <si>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</si>
  <si>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</si>
  <si>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</si>
  <si>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</si>
  <si>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</si>
  <si>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</si>
  <si>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</si>
  <si>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</si>
  <si>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</si>
  <si>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</si>
  <si>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</si>
  <si>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</si>
  <si>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</si>
  <si>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</si>
  <si>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</si>
  <si>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</si>
  <si>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</si>
  <si>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</si>
  <si>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</si>
  <si>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</si>
  <si>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</si>
  <si>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</si>
  <si>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</si>
  <si>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</si>
  <si>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</si>
  <si>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</si>
  <si>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</si>
  <si>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</si>
  <si>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</si>
  <si>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</si>
  <si>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</si>
  <si>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</si>
  <si>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</si>
  <si>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</si>
  <si>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</si>
  <si>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</si>
  <si>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</si>
  <si>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</si>
  <si>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</si>
  <si>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</si>
  <si>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</si>
  <si>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</si>
  <si>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</si>
  <si>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</si>
  <si>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</si>
  <si>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</si>
  <si>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</si>
  <si>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</si>
  <si>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</si>
  <si>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</si>
  <si>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</si>
  <si>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</si>
  <si>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</si>
  <si>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</si>
  <si>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</si>
  <si>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</si>
  <si>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</si>
  <si>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</si>
  <si>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</si>
  <si>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</si>
  <si>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</si>
  <si>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</si>
  <si>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</si>
  <si>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</si>
  <si>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</si>
  <si>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</si>
  <si>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</si>
  <si>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</si>
  <si>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</si>
  <si>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</si>
  <si>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</si>
  <si>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</si>
  <si>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</si>
  <si>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</si>
  <si>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</si>
  <si>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</si>
  <si>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</si>
  <si>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</si>
  <si>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</si>
  <si>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</si>
  <si>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</si>
  <si>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</si>
  <si>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</si>
  <si>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</si>
  <si>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</si>
  <si>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</si>
  <si>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</si>
  <si>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</si>
  <si>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</si>
  <si>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</si>
  <si>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</si>
  <si>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</si>
  <si>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</si>
  <si>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</si>
  <si>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</si>
  <si>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</si>
  <si>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</si>
  <si>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</si>
  <si>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</si>
  <si>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</si>
  <si>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</si>
  <si>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</si>
  <si>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</si>
  <si>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</si>
  <si>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</si>
  <si>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</si>
  <si>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</si>
  <si>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</si>
  <si>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</si>
  <si>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</si>
  <si>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</si>
  <si>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</si>
  <si>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</si>
  <si>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</si>
  <si>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</si>
  <si>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</si>
  <si>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</si>
  <si>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</si>
  <si>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</si>
  <si>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</si>
  <si>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</si>
  <si>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</si>
  <si>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</si>
  <si>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</si>
  <si>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</si>
  <si>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</si>
  <si>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</si>
  <si>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</si>
  <si>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</si>
  <si>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</si>
  <si>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</si>
  <si>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</si>
  <si>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</si>
  <si>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</si>
  <si>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</si>
  <si>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</si>
  <si>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</si>
  <si>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</si>
  <si>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</si>
  <si>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</si>
  <si>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</si>
  <si>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</si>
  <si>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</si>
  <si>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</si>
  <si>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</si>
  <si>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</si>
  <si>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</si>
  <si>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</si>
  <si>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</si>
  <si>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</si>
  <si>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</si>
  <si>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</si>
  <si>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</si>
  <si>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</si>
  <si>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</si>
  <si>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</si>
  <si>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</si>
  <si>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</si>
  <si>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</si>
  <si>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</si>
  <si>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</si>
  <si>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</si>
  <si>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</si>
  <si>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</si>
  <si>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</si>
  <si>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</si>
  <si>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</si>
  <si>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</si>
  <si>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</si>
  <si>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</si>
  <si>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</si>
  <si>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</si>
  <si>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</si>
  <si>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</si>
  <si>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</si>
  <si>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</si>
  <si>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</si>
  <si>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</si>
  <si>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</si>
  <si>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</si>
  <si>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</si>
  <si>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</si>
  <si>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</si>
  <si>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</si>
  <si>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</si>
  <si>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</si>
  <si>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</si>
  <si>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</si>
  <si>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</si>
  <si>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</si>
  <si>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</si>
  <si>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</si>
  <si>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</si>
  <si>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</si>
  <si>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</si>
  <si>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</si>
  <si>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</si>
  <si>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</si>
  <si>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</si>
  <si>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</si>
  <si>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</si>
  <si>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</si>
  <si>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</si>
  <si>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</si>
  <si>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</si>
  <si>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</si>
  <si>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</si>
  <si>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</si>
  <si>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</si>
  <si>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</si>
  <si>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</si>
  <si>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</si>
  <si>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</si>
  <si>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</si>
  <si>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</si>
  <si>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</si>
  <si>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</si>
  <si>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</si>
  <si>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</si>
  <si>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</si>
  <si>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</si>
  <si>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</si>
  <si>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</si>
  <si>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</si>
  <si>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</si>
  <si>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</si>
  <si>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</si>
  <si>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</si>
  <si>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</si>
  <si>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</si>
  <si>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</si>
  <si>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</si>
  <si>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</si>
  <si>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</si>
  <si>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</si>
  <si>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</si>
  <si>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</si>
  <si>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</si>
  <si>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</si>
  <si>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</si>
  <si>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</si>
  <si>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</si>
  <si>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</si>
  <si>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</si>
  <si>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</si>
  <si>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</si>
  <si>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</si>
  <si>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</si>
  <si>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</si>
  <si>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</si>
  <si>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</si>
  <si>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</si>
  <si>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</si>
  <si>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</si>
  <si>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</si>
  <si>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</si>
  <si>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</si>
  <si>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</si>
  <si>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</si>
  <si>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</si>
  <si>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</si>
  <si>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</si>
  <si>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</si>
  <si>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</si>
  <si>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</si>
  <si>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</si>
  <si>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</si>
  <si>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</si>
  <si>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</si>
  <si>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</si>
  <si>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</si>
  <si>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</si>
  <si>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</si>
  <si>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</si>
  <si>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</si>
  <si>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</si>
  <si>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</si>
  <si>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</si>
  <si>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</si>
  <si>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</si>
  <si>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</si>
  <si>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</si>
  <si>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</si>
  <si>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</si>
  <si>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</si>
  <si>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</si>
  <si>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</si>
  <si>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</si>
  <si>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</si>
  <si>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</si>
  <si>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</si>
  <si>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</si>
  <si>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</si>
  <si>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</si>
  <si>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</si>
  <si>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</si>
  <si>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</si>
  <si>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</si>
  <si>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</si>
  <si>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</si>
  <si>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</si>
  <si>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</si>
  <si>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</si>
  <si>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</si>
  <si>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</si>
  <si>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</si>
  <si>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</si>
  <si>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</si>
  <si>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</si>
  <si>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</si>
  <si>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</si>
  <si>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</si>
  <si>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</si>
  <si>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</si>
  <si>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</si>
  <si>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</si>
  <si>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</si>
  <si>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</si>
  <si>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</si>
  <si>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</si>
  <si>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</si>
  <si>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</si>
  <si>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</si>
  <si>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</si>
  <si>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</si>
  <si>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</si>
  <si>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</si>
  <si>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</si>
  <si>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</si>
  <si>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</si>
  <si>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</si>
  <si>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</si>
  <si>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</si>
  <si>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</si>
  <si>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</si>
  <si>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</si>
  <si>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</si>
  <si>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</si>
  <si>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</si>
  <si>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</si>
  <si>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</si>
  <si>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</si>
  <si>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</si>
  <si>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</si>
  <si>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</si>
  <si>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</si>
  <si>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</si>
  <si>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</si>
  <si>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</si>
  <si>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</si>
  <si>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</si>
  <si>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</si>
  <si>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</si>
  <si>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</si>
  <si>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</si>
  <si>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</si>
  <si>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</si>
  <si>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</si>
  <si>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</si>
  <si>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</si>
  <si>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</si>
  <si>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</si>
  <si>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</si>
  <si>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</si>
  <si>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</si>
  <si>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</si>
  <si>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</si>
  <si>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</si>
  <si>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</si>
  <si>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</si>
  <si>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</si>
  <si>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</si>
  <si>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</si>
  <si>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</si>
  <si>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</si>
  <si>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</si>
  <si>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</si>
  <si>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</si>
  <si>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</si>
  <si>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</si>
  <si>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</si>
  <si>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</si>
  <si>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</si>
  <si>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</si>
  <si>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</si>
  <si>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</si>
  <si>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</si>
  <si>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</si>
  <si>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</si>
  <si>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</si>
  <si>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</si>
  <si>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</si>
  <si>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</si>
  <si>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</si>
  <si>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</si>
  <si>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</si>
  <si>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</si>
  <si>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</si>
  <si>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</si>
  <si>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</si>
  <si>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</si>
  <si>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</si>
  <si>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</si>
  <si>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</si>
  <si>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</si>
  <si>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</si>
  <si>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</si>
  <si>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</si>
  <si>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</si>
  <si>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</si>
  <si>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</si>
  <si>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</si>
  <si>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</si>
  <si>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</si>
  <si>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</si>
  <si>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</si>
  <si>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</si>
  <si>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</si>
  <si>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</si>
  <si>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</si>
  <si>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</si>
  <si>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</si>
  <si>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</si>
  <si>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</si>
  <si>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</si>
  <si>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</si>
  <si>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</si>
  <si>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</si>
  <si>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</si>
  <si>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</si>
  <si>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</si>
  <si>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</si>
  <si>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</si>
  <si>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</si>
  <si>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</si>
  <si>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</si>
  <si>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</si>
  <si>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</si>
  <si>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</si>
  <si>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</si>
  <si>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</si>
  <si>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</si>
  <si>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</si>
  <si>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</si>
  <si>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</si>
  <si>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</si>
  <si>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</si>
  <si>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</si>
  <si>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</si>
  <si>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</si>
  <si>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</si>
  <si>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</si>
  <si>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</si>
  <si>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</si>
  <si>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</si>
  <si>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</si>
  <si>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</si>
  <si>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</si>
  <si>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</si>
  <si>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</si>
  <si>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</si>
  <si>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</si>
  <si>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</si>
  <si>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</si>
  <si>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</si>
  <si>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</si>
  <si>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</si>
  <si>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</si>
  <si>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</si>
  <si>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</si>
  <si>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</si>
  <si>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</si>
  <si>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</si>
  <si>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</si>
  <si>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</si>
  <si>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</si>
  <si>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</si>
  <si>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</si>
  <si>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</si>
  <si>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</si>
  <si>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</si>
  <si>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</si>
  <si>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</si>
  <si>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</si>
  <si>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</si>
  <si>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</si>
  <si>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</si>
  <si>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</si>
  <si>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</si>
  <si>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</si>
  <si>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</si>
  <si>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</si>
  <si>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</si>
  <si>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</si>
  <si>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</si>
  <si>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</si>
  <si>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</si>
  <si>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</si>
  <si>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</si>
  <si>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</si>
  <si>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</si>
  <si>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</si>
  <si>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</si>
  <si>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</si>
  <si>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</si>
  <si>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</si>
  <si>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</si>
  <si>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</si>
  <si>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</si>
  <si>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</si>
  <si>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</si>
  <si>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</si>
  <si>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</si>
  <si>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</si>
  <si>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</si>
  <si>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</si>
  <si>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</si>
  <si>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</si>
  <si>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</si>
  <si>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</si>
  <si>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</si>
  <si>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</si>
  <si>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</si>
  <si>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</si>
  <si>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</si>
  <si>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</si>
  <si>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</si>
  <si>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</si>
  <si>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</si>
  <si>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</si>
  <si>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</si>
  <si>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</si>
  <si>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</si>
  <si>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</si>
  <si>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</si>
  <si>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</si>
  <si>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</si>
  <si>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</si>
  <si>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</si>
  <si>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</si>
  <si>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</si>
  <si>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</si>
  <si>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</si>
  <si>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</si>
  <si>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</si>
  <si>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</si>
  <si>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</si>
  <si>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</si>
  <si>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</si>
  <si>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</si>
  <si>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</si>
  <si>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</si>
  <si>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</si>
  <si>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</si>
  <si>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</si>
  <si>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</si>
  <si>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</si>
  <si>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</si>
  <si>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</si>
  <si>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</si>
  <si>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</si>
  <si>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</si>
  <si>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</si>
  <si>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</si>
  <si>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</si>
  <si>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</si>
  <si>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</si>
  <si>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</si>
  <si>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</si>
  <si>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</si>
  <si>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</si>
  <si>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</si>
  <si>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</si>
  <si>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</si>
  <si>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</si>
  <si>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</si>
  <si>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</si>
  <si>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</si>
  <si>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</si>
  <si>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</si>
  <si>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</si>
  <si>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</si>
  <si>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</si>
  <si>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</si>
  <si>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</si>
  <si>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</si>
  <si>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</si>
  <si>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</si>
  <si>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</si>
  <si>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</si>
  <si>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</si>
  <si>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</si>
  <si>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</si>
  <si>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</si>
  <si>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</si>
  <si>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</si>
  <si>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</si>
  <si>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</si>
  <si>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</si>
  <si>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</si>
  <si>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</si>
  <si>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</si>
  <si>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</si>
  <si>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</si>
  <si>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</si>
  <si>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</si>
  <si>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</si>
  <si>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</si>
  <si>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</si>
  <si>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</si>
  <si>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</si>
  <si>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</si>
  <si>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</si>
  <si>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</si>
  <si>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</si>
  <si>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</si>
  <si>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</si>
  <si>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</si>
  <si>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</si>
  <si>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</si>
  <si>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</si>
  <si>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</si>
  <si>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</si>
  <si>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</si>
  <si>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</si>
  <si>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</si>
  <si>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</si>
  <si>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</si>
  <si>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</si>
  <si>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</si>
  <si>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</si>
  <si>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</si>
  <si>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</si>
  <si>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</si>
  <si>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</si>
  <si>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</si>
  <si>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</si>
  <si>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</si>
  <si>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</si>
  <si>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</si>
  <si>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</si>
  <si>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</si>
  <si>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</si>
  <si>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</si>
  <si>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</si>
  <si>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</si>
  <si>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</si>
  <si>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</si>
  <si>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</si>
  <si>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</si>
  <si>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</si>
  <si>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</si>
  <si>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</si>
  <si>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</si>
  <si>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</si>
  <si>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</si>
  <si>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</si>
  <si>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</si>
  <si>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</si>
  <si>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</si>
  <si>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</si>
  <si>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</si>
  <si>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</si>
  <si>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</si>
  <si>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</si>
  <si>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</si>
  <si>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</si>
  <si>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</si>
  <si>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</si>
  <si>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</si>
  <si>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</si>
  <si>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</si>
  <si>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</si>
  <si>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</si>
  <si>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</si>
  <si>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</si>
  <si>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</si>
  <si>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</si>
  <si>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</si>
  <si>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</si>
  <si>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</si>
  <si>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</si>
  <si>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</si>
  <si>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</si>
  <si>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</si>
  <si>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</si>
  <si>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</si>
  <si>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</si>
  <si>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</si>
  <si>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</si>
  <si>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</si>
  <si>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</si>
  <si>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</si>
  <si>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</si>
  <si>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</si>
  <si>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</si>
  <si>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</si>
  <si>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</si>
  <si>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</si>
  <si>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</si>
  <si>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</si>
  <si>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</si>
  <si>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</si>
  <si>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</si>
  <si>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</si>
  <si>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</si>
  <si>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</si>
  <si>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</si>
  <si>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</si>
  <si>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</si>
  <si>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</si>
  <si>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</si>
  <si>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</si>
  <si>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</si>
  <si>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</si>
  <si>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</si>
  <si>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</si>
  <si>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</si>
  <si>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</si>
  <si>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</si>
  <si>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</si>
  <si>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</si>
  <si>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</si>
  <si>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</si>
  <si>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</si>
  <si>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</si>
  <si>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</si>
  <si>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</si>
  <si>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</si>
  <si>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</si>
  <si>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</si>
  <si>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</si>
  <si>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</si>
  <si>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</si>
  <si>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</si>
  <si>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</si>
  <si>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</si>
  <si>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</si>
  <si>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</si>
  <si>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</si>
  <si>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</si>
  <si>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</si>
  <si>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</si>
  <si>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</si>
  <si>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</si>
  <si>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</si>
  <si>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</si>
  <si>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</si>
  <si>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</si>
  <si>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</si>
  <si>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</si>
  <si>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</si>
  <si>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</si>
  <si>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</si>
  <si>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</si>
  <si>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</si>
  <si>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</si>
  <si>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</si>
  <si>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</si>
  <si>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</si>
  <si>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</si>
  <si>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</si>
  <si>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</si>
  <si>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</si>
  <si>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</si>
  <si>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</si>
  <si>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</si>
  <si>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</si>
  <si>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</si>
  <si>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</si>
  <si>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</si>
  <si>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</si>
  <si>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</si>
  <si>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</si>
  <si>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</si>
  <si>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</si>
  <si>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</si>
  <si>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</si>
  <si>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</si>
  <si>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</si>
  <si>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</si>
  <si>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</si>
  <si>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</si>
  <si>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</si>
  <si>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</si>
  <si>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</si>
  <si>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</si>
  <si>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</si>
  <si>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</si>
  <si>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</si>
  <si>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</si>
  <si>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</si>
  <si>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</si>
  <si>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</si>
  <si>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</si>
  <si>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</si>
  <si>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</si>
  <si>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</si>
  <si>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</si>
  <si>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</si>
  <si>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</si>
  <si>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</si>
  <si>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</si>
  <si>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</si>
  <si>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</si>
  <si>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</si>
  <si>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</si>
  <si>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</si>
  <si>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</si>
  <si>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</si>
  <si>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</si>
  <si>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</si>
  <si>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</si>
  <si>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</si>
  <si>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</si>
  <si>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</si>
  <si>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</si>
  <si>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</si>
  <si>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</si>
  <si>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</si>
  <si>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</si>
  <si>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</si>
  <si>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</si>
  <si>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</si>
  <si>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</si>
  <si>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</si>
  <si>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</si>
  <si>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</si>
  <si>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</si>
  <si>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</si>
  <si>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</si>
  <si>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</si>
  <si>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</si>
  <si>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</si>
  <si>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</si>
  <si>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</si>
  <si>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</si>
  <si>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</si>
  <si>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</si>
  <si>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</si>
  <si>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</si>
  <si>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</si>
  <si>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</si>
  <si>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</si>
  <si>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</si>
  <si>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</si>
  <si>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</si>
  <si>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</si>
  <si>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</si>
  <si>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</si>
  <si>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</si>
  <si>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</si>
  <si>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</si>
  <si>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</si>
  <si>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</si>
  <si>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</si>
  <si>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</si>
  <si>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</si>
  <si>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</si>
  <si>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</si>
  <si>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</si>
  <si>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</si>
  <si>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</si>
  <si>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</si>
  <si>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</si>
  <si>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</si>
  <si>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</si>
  <si>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</si>
  <si>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</si>
  <si>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</si>
  <si>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</si>
  <si>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</si>
  <si>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</si>
  <si>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</si>
  <si>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</si>
  <si>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</si>
  <si>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</si>
  <si>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</si>
  <si>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</si>
  <si>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</si>
  <si>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</si>
  <si>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</si>
  <si>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</si>
  <si>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</si>
  <si>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</si>
  <si>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</si>
  <si>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</si>
  <si>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</si>
  <si>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</si>
  <si>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</si>
  <si>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</si>
  <si>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</si>
  <si>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</si>
  <si>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</si>
  <si>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</si>
  <si>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</si>
  <si>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</si>
  <si>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</si>
  <si>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</si>
  <si>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</si>
  <si>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</si>
  <si>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</si>
  <si>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</si>
  <si>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</si>
  <si>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</si>
  <si>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</si>
  <si>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</si>
  <si>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</si>
  <si>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</si>
  <si>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</si>
  <si>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</si>
  <si>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</si>
  <si>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</si>
  <si>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</si>
  <si>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</si>
  <si>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</si>
  <si>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</si>
  <si>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</si>
  <si>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</si>
  <si>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</si>
  <si>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</si>
  <si>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</si>
  <si>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</si>
  <si>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</si>
  <si>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</si>
  <si>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</si>
  <si>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</si>
  <si>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</si>
  <si>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</si>
  <si>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</si>
  <si>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</si>
  <si>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</si>
  <si>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</si>
  <si>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</si>
  <si>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</si>
  <si>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</si>
  <si>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</si>
  <si>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</si>
  <si>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</si>
  <si>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</si>
  <si>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</si>
  <si>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</si>
  <si>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</si>
  <si>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</si>
  <si>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</si>
  <si>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</si>
  <si>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</si>
  <si>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</si>
  <si>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</si>
  <si>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</si>
  <si>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</si>
  <si>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</si>
  <si>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</si>
  <si>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</si>
  <si>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</si>
  <si>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</si>
  <si>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</si>
  <si>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</si>
  <si>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</si>
  <si>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</si>
  <si>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</si>
  <si>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</si>
  <si>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</si>
  <si>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</si>
  <si>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</si>
  <si>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</si>
  <si>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</si>
  <si>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</si>
  <si>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</si>
  <si>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</si>
  <si>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</si>
  <si>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</si>
  <si>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</si>
  <si>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</si>
  <si>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</si>
  <si>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</si>
  <si>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</si>
  <si>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</si>
  <si>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</si>
  <si>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</si>
  <si>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</si>
  <si>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</si>
  <si>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</si>
  <si>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</si>
  <si>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</si>
  <si>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</si>
  <si>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</si>
  <si>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</si>
  <si>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</si>
  <si>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</si>
  <si>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</si>
  <si>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</si>
  <si>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</si>
  <si>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</si>
  <si>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</si>
  <si>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</si>
  <si>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</si>
  <si>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</si>
  <si>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</si>
  <si>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</si>
  <si>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</si>
  <si>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</si>
  <si>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</si>
  <si>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</si>
  <si>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</si>
  <si>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</si>
  <si>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</si>
  <si>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</si>
  <si>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</si>
  <si>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</si>
  <si>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</si>
  <si>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</si>
  <si>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</si>
  <si>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</si>
  <si>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</si>
  <si>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</si>
  <si>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</si>
  <si>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</si>
  <si>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</si>
  <si>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</si>
  <si>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</si>
  <si>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</si>
  <si>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</si>
  <si>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</si>
  <si>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</si>
  <si>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</si>
  <si>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</si>
  <si>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</si>
  <si>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</si>
  <si>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</si>
  <si>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</si>
  <si>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</si>
  <si>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</si>
  <si>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</si>
  <si>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</si>
  <si>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</si>
  <si>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</si>
  <si>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</si>
  <si>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</si>
  <si>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</si>
  <si>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</si>
  <si>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</si>
  <si>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</si>
  <si>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</si>
  <si>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</si>
  <si>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</si>
  <si>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</si>
  <si>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</si>
  <si>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</si>
  <si>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</si>
  <si>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</si>
  <si>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</si>
  <si>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</si>
  <si>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</si>
  <si>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</si>
  <si>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</si>
  <si>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</si>
  <si>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</si>
  <si>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</si>
  <si>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</si>
  <si>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</si>
  <si>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</si>
  <si>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</si>
  <si>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</si>
  <si>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</si>
  <si>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</si>
  <si>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</si>
  <si>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</si>
  <si>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</si>
  <si>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</si>
  <si>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</si>
  <si>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</si>
  <si>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</si>
  <si>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</si>
  <si>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</si>
  <si>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</si>
  <si>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</si>
  <si>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</si>
  <si>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</si>
  <si>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</si>
  <si>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</si>
  <si>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</si>
  <si>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</si>
  <si>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</si>
  <si>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</si>
  <si>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</si>
  <si>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</si>
  <si>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</si>
  <si>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</si>
  <si>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</si>
  <si>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</si>
  <si>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</si>
  <si>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</si>
  <si>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</si>
  <si>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</si>
  <si>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</si>
  <si>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</si>
  <si>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</si>
  <si>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</si>
  <si>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</si>
  <si>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</si>
  <si>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</si>
  <si>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</si>
  <si>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</si>
  <si>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</si>
  <si>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</si>
  <si>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</si>
  <si>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</si>
  <si>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</si>
  <si>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</si>
  <si>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</si>
  <si>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</si>
  <si>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</si>
  <si>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</si>
  <si>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</si>
  <si>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</si>
  <si>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</si>
  <si>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</si>
  <si>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</si>
  <si>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</si>
  <si>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</si>
  <si>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</si>
  <si>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</si>
  <si>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</si>
  <si>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</si>
  <si>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</si>
  <si>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</si>
  <si>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</si>
  <si>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</si>
  <si>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</si>
  <si>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</si>
  <si>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</si>
  <si>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</si>
  <si>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</si>
  <si>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</si>
  <si>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</si>
  <si>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</si>
  <si>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</si>
  <si>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</si>
  <si>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</si>
  <si>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</si>
  <si>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</si>
  <si>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</si>
  <si>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</si>
  <si>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</si>
  <si>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</si>
  <si>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</si>
  <si>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</si>
  <si>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</si>
  <si>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</si>
  <si>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</si>
  <si>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</si>
  <si>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</si>
  <si>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</si>
  <si>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</si>
  <si>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</si>
  <si>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</si>
  <si>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</si>
  <si>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</si>
  <si>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</si>
  <si>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</si>
  <si>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</si>
  <si>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</si>
  <si>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</si>
  <si>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</si>
  <si>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</si>
  <si>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</si>
  <si>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</si>
  <si>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</si>
  <si>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</si>
  <si>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</si>
  <si>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</si>
  <si>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</si>
  <si>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</si>
  <si>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</si>
  <si>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</si>
  <si>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</si>
  <si>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</si>
  <si>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</si>
  <si>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</si>
  <si>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</si>
  <si>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</si>
  <si>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</si>
  <si>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</si>
  <si>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</si>
  <si>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</si>
  <si>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</si>
  <si>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</si>
  <si>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</si>
  <si>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</si>
  <si>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</si>
  <si>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</si>
  <si>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</si>
  <si>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</si>
  <si>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</si>
  <si>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</si>
  <si>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</si>
  <si>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</si>
  <si>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</si>
  <si>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</si>
  <si>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</si>
  <si>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</si>
  <si>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</si>
  <si>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</si>
  <si>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</si>
  <si>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</si>
  <si>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</si>
  <si>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</si>
  <si>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</si>
  <si>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</si>
  <si>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</si>
  <si>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</si>
  <si>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</si>
  <si>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</si>
  <si>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</si>
  <si>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</si>
  <si>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</si>
  <si>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</si>
  <si>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</si>
  <si>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</si>
  <si>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</si>
  <si>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</si>
  <si>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</si>
  <si>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</si>
  <si>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</si>
  <si>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</si>
  <si>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</si>
  <si>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</si>
  <si>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</si>
  <si>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</si>
  <si>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</si>
  <si>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</si>
  <si>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</si>
  <si>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</si>
  <si>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</si>
  <si>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</si>
  <si>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</si>
  <si>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</si>
  <si>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</si>
  <si>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</si>
  <si>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</si>
  <si>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</si>
  <si>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</si>
  <si>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</si>
  <si>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</si>
  <si>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</si>
  <si>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</si>
  <si>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</si>
  <si>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</si>
  <si>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</si>
  <si>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</si>
  <si>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</si>
  <si>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</si>
  <si>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</si>
  <si>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</si>
  <si>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</si>
  <si>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</si>
  <si>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</si>
  <si>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</si>
  <si>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</si>
  <si>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</si>
  <si>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</si>
  <si>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</si>
  <si>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</si>
  <si>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</si>
  <si>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</si>
  <si>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</si>
  <si>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</si>
  <si>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</si>
  <si>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</si>
  <si>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</si>
  <si>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</si>
  <si>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</si>
  <si>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</si>
  <si>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</si>
  <si>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</si>
  <si>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</si>
  <si>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</si>
  <si>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</si>
  <si>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</si>
  <si>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</si>
  <si>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</si>
  <si>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</si>
  <si>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</si>
  <si>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</si>
  <si>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</si>
  <si>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</si>
  <si>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</si>
  <si>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</si>
  <si>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</si>
  <si>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</si>
  <si>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</si>
  <si>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</si>
  <si>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</si>
  <si>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</si>
  <si>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</si>
  <si>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</si>
  <si>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</si>
  <si>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</si>
  <si>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</si>
  <si>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</si>
  <si>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</si>
  <si>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</si>
  <si>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</si>
  <si>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</si>
  <si>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</si>
  <si>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</si>
  <si>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</si>
  <si>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</si>
  <si>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</si>
  <si>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</si>
  <si>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</si>
  <si>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</si>
  <si>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</si>
  <si>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</si>
  <si>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</si>
  <si>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</si>
  <si>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</si>
  <si>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</si>
  <si>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</si>
  <si>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</si>
  <si>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</si>
  <si>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</si>
  <si>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</si>
  <si>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</si>
  <si>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</si>
  <si>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</si>
  <si>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</si>
  <si>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</si>
  <si>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</si>
  <si>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</si>
  <si>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</si>
  <si>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</si>
  <si>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</si>
  <si>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</si>
  <si>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</si>
  <si>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</si>
  <si>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</si>
  <si>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</si>
  <si>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</si>
  <si>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</si>
  <si>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</si>
  <si>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</si>
  <si>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</si>
  <si>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</si>
  <si>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</si>
  <si>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</si>
  <si>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</si>
  <si>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</si>
  <si>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</si>
  <si>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</si>
  <si>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</si>
  <si>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</si>
  <si>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</si>
  <si>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</si>
  <si>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</si>
  <si>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</si>
  <si>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</si>
  <si>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</si>
  <si>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</si>
  <si>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</si>
  <si>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</si>
  <si>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</si>
  <si>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</si>
  <si>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</si>
  <si>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</si>
  <si>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</si>
  <si>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</si>
  <si>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</si>
  <si>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</si>
  <si>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</si>
  <si>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</si>
  <si>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</si>
  <si>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</si>
  <si>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</si>
  <si>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</si>
  <si>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</si>
  <si>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</si>
  <si>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</si>
  <si>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</si>
  <si>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</si>
  <si>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</si>
  <si>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</si>
  <si>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</si>
  <si>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</si>
  <si>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</si>
  <si>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</si>
  <si>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</si>
  <si>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</si>
  <si>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</si>
  <si>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</si>
  <si>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</si>
  <si>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</si>
  <si>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</si>
  <si>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</si>
  <si>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</si>
  <si>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</si>
  <si>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</si>
  <si>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</si>
  <si>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</si>
  <si>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</si>
  <si>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</si>
  <si>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</si>
  <si>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</si>
  <si>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</si>
  <si>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</si>
  <si>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</si>
  <si>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</si>
  <si>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</si>
  <si>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</si>
  <si>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</si>
  <si>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</si>
  <si>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</si>
  <si>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</si>
  <si>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</si>
  <si>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</si>
  <si>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</si>
  <si>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</si>
  <si>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</si>
  <si>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</si>
  <si>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</si>
  <si>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</si>
  <si>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</si>
  <si>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</si>
  <si>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</si>
  <si>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</si>
  <si>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</si>
  <si>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</si>
  <si>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</si>
  <si>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</si>
  <si>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</si>
  <si>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</si>
  <si>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</si>
  <si>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</si>
  <si>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</si>
  <si>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</si>
  <si>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</si>
  <si>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</si>
  <si>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</si>
  <si>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</si>
  <si>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</si>
  <si>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</si>
  <si>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</si>
  <si>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</si>
  <si>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</si>
  <si>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</si>
  <si>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</si>
  <si>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</si>
  <si>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</si>
  <si>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</si>
  <si>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</si>
  <si>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</si>
  <si>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</si>
  <si>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</si>
  <si>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</si>
  <si>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</si>
  <si>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</si>
  <si>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</si>
  <si>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</si>
  <si>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</si>
  <si>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</si>
  <si>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</si>
  <si>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</si>
  <si>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</si>
  <si>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</si>
  <si>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</si>
  <si>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</si>
  <si>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</si>
  <si>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</si>
  <si>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</si>
  <si>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</si>
  <si>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</si>
  <si>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</si>
  <si>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</si>
  <si>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</si>
  <si>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</si>
  <si>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</si>
  <si>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</si>
  <si>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</si>
  <si>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</si>
  <si>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</si>
  <si>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</si>
  <si>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</si>
  <si>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</si>
  <si>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</si>
  <si>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</si>
  <si>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</si>
  <si>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</si>
  <si>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</si>
  <si>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</si>
  <si>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</si>
  <si>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</si>
  <si>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</si>
  <si>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</si>
  <si>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</si>
  <si>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</si>
  <si>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</si>
  <si>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</si>
  <si>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</si>
  <si>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</si>
  <si>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</si>
  <si>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</si>
  <si>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</si>
  <si>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</si>
  <si>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</si>
  <si>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</si>
  <si>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</si>
  <si>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</si>
  <si>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</si>
  <si>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</si>
  <si>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</si>
  <si>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</si>
  <si>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</si>
  <si>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</si>
  <si>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</si>
  <si>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</si>
  <si>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</si>
  <si>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</si>
  <si>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</si>
  <si>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</si>
  <si>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</si>
  <si>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</si>
  <si>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</si>
  <si>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</si>
  <si>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</si>
  <si>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</si>
  <si>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</si>
  <si>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</si>
  <si>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</si>
  <si>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</si>
  <si>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</si>
  <si>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</si>
  <si>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</si>
  <si>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</si>
  <si>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</si>
  <si>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</si>
  <si>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</si>
  <si>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</si>
  <si>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</si>
  <si>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</si>
  <si>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</si>
  <si>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</si>
  <si>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</si>
  <si>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</si>
  <si>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</si>
  <si>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</si>
  <si>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</si>
  <si>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</si>
  <si>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</si>
  <si>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</si>
  <si>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</si>
  <si>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</si>
  <si>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</si>
  <si>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</si>
  <si>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</si>
  <si>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</si>
  <si>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</si>
  <si>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</si>
  <si>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</si>
  <si>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</si>
  <si>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</si>
  <si>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</si>
  <si>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</si>
  <si>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</si>
  <si>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</si>
  <si>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</si>
  <si>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</si>
  <si>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</si>
  <si>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</si>
  <si>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</si>
  <si>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</si>
  <si>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</si>
  <si>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</si>
  <si>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</si>
  <si>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</si>
  <si>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</si>
  <si>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</si>
  <si>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</si>
  <si>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</si>
  <si>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</si>
  <si>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</si>
  <si>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</si>
  <si>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</si>
  <si>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</si>
  <si>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</si>
  <si>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</si>
  <si>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</si>
  <si>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</si>
  <si>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</si>
  <si>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</si>
  <si>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</si>
  <si>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</si>
  <si>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</si>
  <si>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</si>
  <si>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</si>
  <si>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</si>
  <si>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</si>
  <si>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</si>
  <si>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</si>
  <si>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</si>
  <si>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</si>
  <si>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</si>
  <si>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</si>
  <si>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</si>
  <si>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</si>
  <si>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</si>
  <si>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</si>
  <si>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</si>
  <si>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</si>
  <si>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</si>
  <si>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</si>
  <si>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</si>
  <si>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</si>
  <si>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</si>
  <si>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</si>
  <si>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</si>
  <si>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</si>
  <si>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</si>
  <si>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</si>
  <si>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</si>
  <si>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</si>
  <si>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</si>
  <si>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</si>
  <si>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</si>
  <si>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</si>
  <si>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</si>
  <si>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</si>
  <si>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</si>
  <si>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</si>
  <si>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</si>
  <si>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</si>
  <si>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</si>
  <si>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</si>
  <si>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</si>
  <si>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</si>
  <si>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</si>
  <si>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</si>
  <si>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</si>
  <si>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</si>
  <si>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</si>
  <si>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</si>
  <si>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</si>
  <si>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</si>
  <si>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</si>
  <si>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</si>
  <si>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</si>
  <si>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</si>
  <si>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</si>
  <si>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</si>
  <si>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</si>
  <si>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</si>
  <si>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</si>
  <si>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</si>
  <si>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</si>
  <si>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</si>
  <si>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</si>
  <si>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</si>
  <si>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</si>
  <si>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</si>
  <si>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</si>
  <si>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</si>
  <si>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</si>
  <si>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</si>
  <si>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</si>
  <si>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</si>
  <si>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</si>
  <si>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</si>
  <si>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</si>
  <si>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</si>
  <si>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</si>
  <si>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</si>
  <si>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</si>
  <si>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</si>
  <si>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</si>
  <si>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</si>
  <si>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</si>
  <si>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</si>
  <si>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</si>
  <si>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</si>
  <si>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</si>
  <si>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</si>
  <si>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</si>
  <si>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</si>
  <si>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</si>
  <si>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</si>
  <si>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</si>
  <si>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</si>
  <si>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</si>
  <si>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</si>
  <si>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</si>
  <si>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</si>
  <si>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</si>
  <si>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</si>
  <si>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</si>
  <si>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</si>
  <si>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</si>
  <si>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</si>
  <si>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</si>
  <si>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</si>
  <si>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</si>
  <si>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</si>
  <si>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</si>
  <si>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</si>
  <si>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</si>
  <si>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</si>
  <si>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</si>
  <si>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</si>
  <si>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</si>
  <si>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</si>
  <si>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</si>
  <si>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</si>
  <si>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</si>
  <si>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</si>
  <si>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</si>
  <si>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</si>
  <si>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</si>
  <si>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</si>
  <si>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</si>
  <si>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</si>
  <si>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</si>
  <si>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</si>
  <si>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</si>
  <si>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</si>
  <si>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</si>
  <si>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</si>
  <si>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</si>
  <si>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</si>
  <si>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</si>
  <si>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</si>
  <si>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</si>
  <si>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</si>
  <si>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</si>
  <si>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</si>
  <si>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</si>
  <si>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</si>
  <si>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</si>
  <si>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</si>
  <si>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</si>
  <si>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</si>
  <si>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</si>
  <si>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</si>
  <si>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</si>
  <si>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</si>
  <si>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</si>
  <si>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</si>
  <si>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</si>
  <si>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</si>
  <si>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</si>
  <si>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</si>
  <si>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</si>
  <si>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</si>
  <si>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</si>
  <si>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</si>
  <si>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</si>
  <si>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</si>
  <si>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</si>
  <si>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</si>
  <si>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</si>
  <si>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</si>
  <si>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</si>
  <si>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</si>
  <si>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</si>
  <si>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</si>
  <si>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</si>
  <si>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</si>
  <si>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</si>
  <si>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</si>
  <si>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</si>
  <si>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</si>
  <si>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</si>
  <si>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</si>
  <si>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</si>
  <si>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</si>
  <si>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</si>
  <si>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</si>
  <si>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</si>
  <si>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</si>
  <si>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</si>
  <si>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</si>
  <si>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</si>
  <si>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</si>
  <si>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</si>
  <si>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</si>
  <si>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</si>
  <si>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</si>
  <si>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</si>
  <si>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</si>
  <si>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</si>
  <si>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</si>
  <si>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</si>
  <si>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</si>
  <si>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</si>
  <si>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</si>
  <si>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</si>
  <si>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</si>
  <si>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</si>
  <si>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</si>
  <si>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</si>
  <si>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</si>
  <si>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</si>
  <si>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</si>
  <si>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</si>
  <si>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</si>
  <si>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</si>
  <si>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</si>
  <si>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</si>
  <si>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</si>
  <si>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</si>
  <si>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</si>
  <si>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</si>
  <si>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</si>
  <si>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</si>
  <si>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</si>
  <si>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</si>
  <si>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</si>
  <si>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</si>
  <si>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</si>
  <si>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</si>
  <si>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</si>
  <si>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</si>
  <si>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</si>
  <si>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</si>
  <si>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</si>
  <si>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</si>
  <si>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</si>
  <si>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</si>
  <si>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</si>
  <si>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</si>
  <si>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</si>
  <si>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</si>
  <si>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</si>
  <si>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</si>
  <si>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</si>
  <si>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</si>
  <si>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</si>
  <si>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</si>
  <si>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</si>
  <si>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</si>
  <si>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</si>
  <si>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</si>
  <si>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</si>
  <si>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</si>
  <si>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</si>
  <si>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</si>
  <si>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</si>
  <si>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</si>
  <si>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</si>
  <si>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</si>
  <si>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</si>
  <si>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</si>
  <si>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</si>
  <si>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</si>
  <si>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</si>
  <si>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</si>
  <si>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</si>
  <si>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</si>
  <si>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</si>
  <si>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</si>
  <si>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</si>
  <si>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</si>
  <si>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</si>
  <si>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</si>
  <si>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</si>
  <si>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</si>
  <si>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</si>
  <si>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</si>
  <si>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</si>
  <si>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</si>
  <si>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</si>
  <si>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</si>
  <si>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</si>
  <si>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</si>
  <si>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</si>
  <si>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</si>
  <si>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</si>
  <si>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</si>
  <si>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</si>
  <si>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</si>
  <si>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</si>
  <si>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</si>
  <si>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</si>
  <si>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</si>
  <si>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</si>
  <si>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</si>
  <si>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</si>
  <si>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</si>
  <si>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</si>
  <si>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</si>
  <si>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</si>
  <si>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</si>
  <si>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</si>
  <si>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</si>
  <si>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</si>
  <si>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</si>
  <si>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</si>
  <si>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</si>
  <si>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</si>
  <si>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</si>
  <si>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</si>
  <si>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</si>
  <si>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</si>
  <si>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</si>
  <si>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</si>
  <si>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</si>
  <si>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</si>
  <si>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</si>
  <si>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</si>
  <si>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</si>
  <si>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</si>
  <si>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</si>
  <si>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</si>
  <si>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</si>
  <si>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</si>
  <si>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</si>
  <si>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</si>
  <si>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</si>
  <si>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</si>
  <si>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</si>
  <si>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</si>
  <si>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</si>
  <si>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</si>
  <si>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</si>
  <si>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</si>
  <si>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</si>
  <si>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</si>
  <si>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</si>
  <si>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</si>
  <si>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</si>
  <si>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</si>
  <si>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</si>
  <si>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</si>
  <si>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</si>
  <si>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</si>
  <si>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</si>
  <si>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</si>
  <si>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</si>
  <si>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</si>
  <si>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</si>
  <si>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</si>
  <si>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</si>
  <si>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</si>
  <si>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</si>
  <si>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</si>
  <si>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</si>
  <si>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</si>
  <si>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</si>
  <si>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</si>
  <si>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</si>
  <si>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</si>
  <si>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</si>
  <si>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</si>
  <si>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</si>
  <si>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</si>
  <si>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</si>
  <si>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</si>
  <si>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</si>
  <si>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</si>
  <si>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</si>
  <si>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</si>
  <si>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</si>
  <si>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</si>
  <si>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</si>
  <si>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</si>
  <si>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</si>
  <si>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</si>
  <si>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</si>
  <si>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</si>
  <si>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</si>
  <si>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</si>
  <si>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</si>
  <si>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</si>
  <si>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</si>
  <si>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</si>
  <si>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</si>
  <si>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</si>
  <si>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</si>
  <si>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</si>
  <si>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</si>
  <si>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</si>
  <si>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</si>
  <si>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</si>
  <si>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</si>
  <si>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</si>
  <si>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</si>
  <si>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</si>
  <si>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</si>
  <si>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</si>
  <si>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</si>
  <si>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</si>
  <si>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</si>
  <si>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</si>
  <si>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</si>
  <si>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</si>
  <si>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</si>
  <si>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</si>
  <si>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</si>
  <si>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</si>
  <si>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</si>
  <si>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</si>
  <si>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</si>
  <si>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</si>
  <si>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</si>
  <si>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</si>
  <si>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</si>
  <si>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</si>
  <si>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</si>
  <si>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</si>
  <si>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</si>
  <si>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</si>
  <si>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</si>
  <si>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</si>
  <si>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</si>
  <si>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</si>
  <si>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</si>
  <si>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</si>
  <si>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</si>
  <si>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</si>
  <si>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</si>
  <si>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</si>
  <si>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</si>
  <si>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</si>
  <si>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</si>
  <si>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</si>
  <si>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</si>
  <si>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</si>
  <si>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</si>
  <si>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</si>
  <si>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</si>
  <si>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</si>
  <si>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</si>
  <si>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</si>
  <si>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</si>
  <si>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</si>
  <si>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</si>
  <si>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</si>
  <si>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</si>
  <si>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</si>
  <si>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</si>
  <si>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</si>
  <si>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</si>
  <si>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</si>
  <si>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</si>
  <si>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</si>
  <si>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</si>
  <si>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</si>
  <si>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</si>
  <si>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</si>
  <si>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</si>
  <si>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</si>
  <si>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</si>
  <si>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</si>
  <si>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</si>
  <si>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</si>
  <si>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</si>
  <si>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</si>
  <si>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</si>
  <si>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</si>
  <si>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</si>
  <si>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</si>
  <si>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</si>
  <si>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</si>
  <si>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</si>
  <si>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</si>
  <si>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</si>
  <si>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</si>
  <si>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</si>
  <si>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</si>
  <si>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</si>
  <si>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</si>
  <si>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</si>
  <si>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</si>
  <si>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</si>
  <si>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</si>
  <si>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</si>
  <si>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</si>
  <si>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</si>
  <si>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</si>
  <si>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</si>
  <si>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</si>
  <si>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</si>
  <si>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</si>
  <si>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</si>
  <si>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</si>
  <si>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</si>
  <si>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</si>
  <si>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</si>
  <si>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</si>
  <si>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</si>
  <si>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</si>
  <si>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</si>
  <si>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</si>
  <si>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</si>
  <si>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</si>
  <si>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</si>
  <si>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</si>
  <si>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</si>
  <si>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</si>
  <si>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</si>
  <si>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</si>
  <si>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</si>
  <si>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</si>
  <si>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</si>
  <si>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</si>
  <si>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</si>
  <si>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</si>
  <si>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</si>
  <si>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</si>
  <si>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</si>
  <si>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</si>
  <si>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</si>
  <si>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</si>
  <si>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</si>
  <si>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</si>
  <si>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</si>
  <si>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</si>
  <si>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</si>
  <si>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</si>
  <si>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</si>
  <si>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</si>
  <si>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</si>
  <si>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</si>
  <si>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</si>
  <si>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</si>
  <si>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</si>
  <si>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</si>
  <si>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</si>
  <si>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</si>
  <si>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</si>
  <si>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</si>
  <si>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</si>
  <si>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</si>
  <si>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</si>
  <si>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</si>
  <si>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</si>
  <si>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</si>
  <si>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</si>
  <si>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</si>
  <si>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</si>
  <si>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</si>
  <si>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</si>
  <si>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</si>
  <si>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</si>
  <si>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</si>
  <si>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</si>
  <si>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</si>
  <si>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</si>
  <si>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</si>
  <si>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</si>
  <si>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</si>
  <si>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</si>
  <si>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</si>
  <si>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</si>
  <si>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</si>
  <si>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</si>
  <si>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</si>
  <si>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</si>
  <si>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</si>
  <si>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</si>
  <si>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</si>
  <si>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</si>
  <si>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</si>
  <si>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</si>
  <si>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</si>
  <si>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</si>
  <si>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</si>
  <si>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</si>
  <si>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</si>
  <si>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</si>
  <si>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</si>
  <si>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</si>
  <si>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</si>
  <si>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</si>
  <si>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</si>
  <si>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</si>
  <si>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</si>
  <si>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</si>
  <si>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</si>
  <si>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</si>
  <si>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</si>
  <si>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</si>
  <si>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</si>
  <si>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</si>
  <si>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</si>
  <si>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</si>
  <si>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</si>
  <si>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</si>
  <si>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</si>
  <si>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</si>
  <si>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</si>
  <si>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</si>
  <si>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</si>
  <si>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</si>
  <si>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</si>
  <si>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</si>
  <si>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</si>
  <si>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</si>
  <si>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</si>
  <si>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</si>
  <si>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</si>
  <si>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</si>
  <si>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</si>
  <si>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</si>
  <si>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</si>
  <si>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</si>
  <si>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</si>
  <si>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</si>
  <si>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</si>
  <si>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</si>
  <si>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</si>
  <si>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</si>
  <si>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</si>
  <si>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</si>
  <si>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</si>
  <si>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</si>
  <si>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</si>
  <si>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</si>
  <si>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</si>
  <si>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</si>
  <si>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</si>
  <si>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</si>
  <si>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</si>
  <si>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</si>
  <si>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</si>
  <si>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</si>
  <si>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</si>
  <si>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</si>
  <si>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</si>
  <si>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</si>
  <si>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</si>
  <si>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</si>
  <si>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</si>
  <si>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</si>
  <si>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</si>
  <si>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</si>
  <si>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</si>
  <si>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</si>
  <si>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</si>
  <si>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</si>
  <si>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</si>
  <si>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</si>
  <si>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</si>
  <si>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</si>
  <si>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</si>
  <si>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</si>
  <si>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</si>
  <si>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</si>
  <si>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</si>
  <si>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</si>
  <si>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</si>
  <si>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</si>
  <si>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</si>
  <si>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</si>
  <si>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</si>
  <si>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</si>
  <si>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</si>
  <si>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</si>
  <si>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</si>
  <si>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</si>
  <si>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</si>
  <si>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</si>
  <si>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</si>
  <si>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</si>
  <si>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</si>
  <si>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</si>
  <si>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</si>
  <si>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</si>
  <si>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</si>
  <si>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</si>
  <si>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</si>
  <si>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</si>
  <si>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</si>
  <si>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</si>
  <si>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</si>
  <si>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</si>
  <si>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</si>
  <si>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</si>
  <si>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</si>
  <si>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</si>
  <si>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</si>
  <si>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</si>
  <si>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</si>
  <si>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</si>
  <si>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</si>
  <si>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</si>
  <si>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</si>
  <si>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</si>
  <si>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</si>
  <si>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</si>
  <si>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</si>
  <si>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</si>
  <si>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</si>
  <si>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</si>
  <si>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</si>
  <si>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</si>
  <si>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</si>
  <si>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</si>
  <si>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</si>
  <si>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</si>
  <si>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</si>
  <si>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</si>
  <si>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</si>
  <si>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</si>
  <si>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</si>
  <si>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</si>
  <si>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</si>
  <si>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</si>
  <si>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</si>
  <si>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</si>
  <si>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</si>
  <si>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</si>
  <si>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</si>
  <si>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</si>
  <si>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</si>
  <si>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</si>
  <si>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</si>
  <si>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</si>
  <si>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</si>
  <si>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</si>
  <si>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</si>
  <si>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</si>
  <si>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</si>
  <si>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</si>
  <si>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</si>
  <si>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</si>
  <si>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</si>
  <si>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</si>
  <si>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</si>
  <si>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</si>
  <si>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</si>
  <si>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</si>
  <si>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</si>
  <si>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</si>
  <si>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</si>
  <si>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</si>
  <si>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</si>
  <si>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</si>
  <si>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</si>
  <si>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</si>
  <si>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</si>
  <si>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</si>
  <si>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</si>
  <si>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</si>
  <si>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</si>
  <si>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</si>
  <si>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</si>
  <si>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</si>
  <si>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</si>
  <si>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</si>
  <si>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</si>
  <si>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</si>
  <si>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</si>
  <si>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</si>
  <si>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</si>
  <si>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</si>
  <si>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</si>
  <si>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</si>
  <si>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</si>
  <si>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</si>
  <si>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</si>
  <si>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</si>
  <si>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</si>
  <si>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</si>
  <si>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</si>
  <si>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</si>
  <si>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</si>
  <si>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</si>
  <si>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</si>
  <si>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</si>
  <si>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</si>
  <si>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</si>
  <si>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</si>
  <si>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</si>
  <si>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</si>
  <si>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</si>
  <si>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</si>
  <si>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</si>
  <si>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</si>
  <si>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</si>
  <si>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</si>
  <si>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</si>
  <si>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</si>
  <si>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</si>
  <si>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</si>
  <si>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</si>
  <si>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</si>
  <si>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</si>
  <si>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</si>
  <si>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</si>
  <si>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</si>
  <si>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</si>
  <si>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</si>
  <si>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</si>
  <si>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</si>
  <si>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</si>
  <si>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</si>
  <si>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</si>
  <si>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</si>
  <si>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</si>
  <si>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</si>
  <si>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</si>
  <si>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</si>
  <si>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</si>
  <si>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</si>
  <si>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</si>
  <si>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</si>
  <si>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</si>
  <si>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</si>
  <si>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</si>
  <si>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</si>
  <si>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</si>
  <si>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</si>
  <si>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</si>
  <si>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</si>
  <si>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</si>
  <si>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</si>
  <si>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</si>
  <si>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</si>
  <si>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</si>
  <si>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</si>
  <si>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</si>
  <si>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</si>
  <si>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</si>
  <si>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</si>
  <si>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</si>
  <si>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</si>
  <si>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</si>
  <si>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</si>
  <si>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</si>
  <si>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</si>
  <si>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</si>
  <si>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</si>
  <si>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</si>
  <si>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</si>
  <si>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</si>
  <si>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</si>
  <si>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</si>
  <si>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</si>
  <si>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</si>
  <si>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</si>
  <si>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</si>
  <si>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</si>
  <si>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</si>
  <si>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</si>
  <si>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</si>
  <si>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</si>
  <si>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</si>
  <si>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</si>
  <si>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</si>
  <si>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</si>
  <si>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</si>
  <si>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</si>
  <si>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</si>
  <si>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</si>
  <si>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</si>
  <si>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</si>
  <si>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</si>
  <si>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</si>
  <si>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</si>
  <si>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</si>
  <si>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</si>
  <si>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</si>
  <si>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</si>
  <si>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</si>
  <si>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</si>
  <si>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</si>
  <si>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</si>
  <si>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</si>
  <si>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</si>
  <si>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</si>
  <si>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</si>
  <si>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</si>
  <si>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</si>
  <si>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</si>
  <si>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</si>
  <si>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</si>
  <si>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</si>
  <si>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</si>
  <si>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</si>
  <si>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</si>
  <si>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</si>
  <si>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</si>
  <si>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</si>
  <si>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</si>
  <si>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</si>
  <si>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</si>
  <si>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</si>
  <si>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</si>
  <si>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</si>
  <si>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</si>
  <si>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</si>
  <si>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</si>
  <si>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</si>
  <si>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</si>
  <si>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</si>
  <si>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</si>
  <si>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</si>
  <si>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</si>
  <si>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</si>
  <si>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</si>
  <si>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</si>
  <si>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</si>
  <si>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</si>
  <si>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</si>
  <si>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</si>
  <si>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</si>
  <si>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</si>
  <si>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</si>
  <si>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</si>
  <si>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</si>
  <si>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</si>
  <si>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</si>
  <si>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</si>
  <si>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</si>
  <si>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</si>
  <si>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</si>
  <si>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</si>
  <si>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</si>
  <si>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</si>
  <si>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</si>
  <si>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</si>
  <si>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</si>
  <si>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</si>
  <si>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</si>
  <si>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</si>
  <si>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</si>
  <si>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</si>
  <si>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</si>
  <si>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</si>
  <si>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</si>
  <si>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</si>
  <si>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</si>
  <si>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</si>
  <si>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</si>
  <si>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</si>
  <si>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</si>
  <si>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</si>
  <si>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</si>
  <si>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</si>
  <si>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</si>
  <si>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</si>
  <si>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</si>
  <si>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</si>
  <si>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</si>
  <si>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</si>
  <si>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</si>
  <si>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</si>
  <si>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</si>
  <si>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</si>
  <si>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</si>
  <si>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</si>
  <si>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</si>
  <si>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</si>
  <si>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</si>
  <si>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</si>
  <si>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</si>
  <si>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</si>
  <si>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</si>
  <si>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</si>
  <si>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</si>
  <si>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</si>
  <si>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</si>
  <si>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</si>
  <si>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</si>
  <si>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</si>
  <si>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</si>
  <si>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</si>
  <si>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</si>
  <si>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</si>
  <si>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</si>
  <si>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</si>
  <si>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</si>
  <si>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</si>
  <si>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</si>
  <si>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</si>
  <si>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</si>
  <si>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</si>
  <si>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</si>
  <si>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</si>
  <si>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</si>
  <si>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</si>
  <si>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</si>
  <si>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</si>
  <si>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</si>
  <si>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</si>
  <si>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</si>
  <si>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</si>
  <si>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</si>
  <si>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</si>
  <si>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</si>
  <si>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</si>
  <si>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</si>
  <si>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</si>
  <si>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</si>
  <si>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</si>
  <si>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</si>
  <si>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</si>
  <si>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</si>
  <si>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</si>
  <si>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</si>
  <si>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</si>
  <si>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</si>
  <si>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</si>
  <si>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</si>
  <si>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</si>
  <si>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</si>
  <si>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</si>
  <si>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</si>
  <si>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</si>
  <si>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</si>
  <si>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</si>
  <si>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</si>
  <si>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</si>
  <si>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</si>
  <si>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</si>
  <si>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</si>
  <si>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</si>
  <si>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</si>
  <si>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</si>
  <si>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</si>
  <si>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</si>
  <si>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</si>
  <si>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</si>
  <si>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</si>
  <si>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</si>
  <si>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</si>
  <si>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</si>
  <si>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</si>
  <si>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</si>
  <si>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</si>
  <si>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</si>
  <si>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</si>
  <si>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</si>
  <si>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</si>
  <si>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</si>
  <si>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</si>
  <si>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</si>
  <si>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</si>
  <si>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</si>
  <si>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</si>
  <si>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</si>
  <si>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</si>
  <si>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</si>
  <si>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</si>
  <si>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</si>
  <si>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</si>
  <si>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</si>
  <si>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</si>
  <si>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</si>
  <si>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</si>
  <si>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</si>
  <si>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</si>
  <si>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</si>
  <si>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</si>
  <si>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</si>
  <si>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</si>
  <si>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</si>
  <si>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</si>
  <si>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</si>
  <si>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</si>
  <si>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</si>
  <si>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</si>
  <si>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</si>
  <si>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</si>
  <si>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</si>
  <si>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</si>
  <si>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</si>
  <si>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</si>
  <si>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</si>
  <si>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</si>
  <si>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</si>
  <si>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</si>
  <si>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</si>
  <si>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</si>
  <si>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</si>
  <si>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</si>
  <si>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</si>
  <si>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</si>
  <si>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</si>
  <si>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</si>
  <si>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</si>
  <si>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</si>
  <si>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</si>
  <si>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</si>
  <si>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</si>
  <si>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</si>
  <si>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</si>
  <si>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</si>
  <si>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</si>
  <si>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</si>
  <si>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</si>
  <si>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</si>
  <si>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</si>
  <si>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</si>
  <si>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</si>
  <si>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</si>
  <si>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</si>
  <si>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</si>
  <si>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</si>
  <si>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</si>
  <si>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</si>
  <si>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</si>
  <si>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</si>
  <si>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</si>
  <si>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</si>
  <si>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</si>
  <si>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</si>
  <si>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</si>
  <si>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</si>
  <si>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</si>
  <si>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</si>
  <si>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</si>
  <si>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</si>
  <si>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</si>
  <si>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</si>
  <si>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</si>
  <si>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</si>
  <si>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</si>
  <si>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</si>
  <si>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</si>
  <si>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</si>
  <si>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</si>
  <si>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</si>
  <si>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</si>
  <si>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</si>
  <si>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</si>
  <si>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</si>
  <si>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</si>
  <si>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</si>
  <si>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</si>
  <si>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</si>
  <si>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</si>
  <si>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</si>
  <si>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</si>
  <si>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</si>
  <si>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</si>
  <si>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</si>
  <si>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</si>
  <si>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</si>
  <si>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</si>
  <si>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</si>
  <si>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</si>
  <si>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</si>
  <si>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</si>
  <si>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</si>
  <si>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</si>
  <si>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</si>
  <si>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</si>
  <si>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</si>
  <si>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</si>
  <si>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</si>
  <si>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</si>
  <si>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</si>
  <si>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</si>
  <si>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</si>
  <si>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</si>
  <si>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</si>
  <si>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</si>
  <si>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</si>
  <si>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</si>
  <si>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</si>
  <si>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</si>
  <si>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</si>
  <si>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</si>
  <si>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</si>
  <si>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</si>
  <si>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</si>
  <si>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</si>
  <si>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</si>
  <si>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</si>
  <si>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</si>
  <si>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</si>
  <si>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</si>
  <si>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</si>
  <si>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</si>
  <si>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</si>
  <si>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</si>
  <si>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</si>
  <si>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</si>
  <si>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</si>
  <si>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</si>
  <si>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</si>
  <si>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</si>
  <si>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</si>
  <si>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</si>
  <si>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</si>
  <si>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</si>
  <si>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</si>
  <si>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</si>
  <si>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</si>
  <si>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</si>
  <si>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</si>
  <si>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</si>
  <si>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</si>
  <si>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</si>
  <si>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</si>
  <si>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</si>
  <si>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</si>
  <si>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</si>
  <si>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</si>
  <si>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</si>
  <si>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</si>
  <si>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</si>
  <si>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</si>
  <si>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</si>
  <si>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</si>
  <si>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</si>
  <si>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</si>
  <si>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</si>
  <si>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</si>
  <si>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</si>
  <si>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</si>
  <si>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</si>
  <si>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</si>
  <si>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</si>
  <si>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</si>
  <si>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</si>
  <si>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</si>
  <si>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</si>
  <si>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</si>
  <si>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</si>
  <si>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</si>
  <si>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</si>
  <si>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</si>
  <si>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</si>
  <si>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</si>
  <si>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</si>
  <si>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</si>
  <si>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</si>
  <si>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</si>
  <si>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</si>
  <si>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</si>
  <si>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</si>
  <si>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</si>
  <si>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</si>
  <si>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</si>
  <si>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</si>
  <si>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</si>
  <si>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</si>
  <si>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</si>
  <si>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</si>
  <si>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</si>
  <si>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</si>
  <si>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</si>
  <si>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</si>
  <si>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</si>
  <si>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</si>
  <si>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</si>
  <si>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</si>
  <si>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</si>
  <si>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</si>
  <si>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</si>
  <si>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</si>
  <si>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</si>
  <si>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</si>
  <si>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</si>
  <si>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</si>
  <si>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</si>
  <si>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</si>
  <si>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</si>
  <si>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</si>
  <si>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</si>
  <si>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</si>
  <si>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</si>
  <si>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</si>
  <si>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</si>
  <si>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</si>
  <si>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</si>
  <si>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</si>
  <si>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</si>
  <si>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</si>
  <si>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</si>
  <si>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</si>
  <si>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</si>
  <si>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</si>
  <si>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</si>
  <si>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</si>
  <si>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</si>
  <si>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</si>
  <si>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</si>
  <si>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</si>
  <si>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</si>
  <si>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</si>
  <si>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</si>
  <si>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</si>
  <si>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</si>
  <si>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</si>
  <si>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</si>
  <si>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</si>
  <si>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</si>
  <si>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</si>
  <si>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</si>
  <si>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</si>
  <si>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</si>
  <si>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</si>
  <si>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</si>
  <si>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</si>
  <si>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</si>
  <si>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</si>
  <si>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</si>
  <si>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</si>
  <si>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</si>
  <si>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</si>
  <si>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</si>
  <si>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</si>
  <si>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</si>
  <si>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</si>
  <si>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</si>
  <si>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</si>
  <si>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</si>
  <si>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</si>
  <si>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</si>
  <si>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</si>
  <si>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</si>
  <si>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</si>
  <si>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</si>
  <si>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</si>
  <si>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</si>
  <si>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</si>
  <si>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</si>
  <si>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</si>
  <si>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</si>
  <si>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</si>
  <si>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</si>
  <si>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</si>
  <si>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</si>
  <si>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</si>
  <si>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</si>
  <si>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</si>
  <si>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</si>
  <si>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</si>
  <si>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</si>
  <si>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</si>
  <si>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</si>
  <si>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</si>
  <si>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</si>
  <si>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</si>
  <si>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</si>
  <si>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</si>
  <si>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</si>
  <si>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</si>
  <si>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</si>
  <si>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</si>
  <si>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</si>
  <si>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</si>
  <si>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</si>
  <si>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</si>
  <si>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</si>
  <si>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</si>
  <si>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</si>
  <si>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</si>
  <si>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</si>
  <si>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</si>
  <si>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</si>
  <si>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</si>
  <si>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</si>
  <si>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</si>
  <si>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</si>
  <si>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</si>
  <si>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</si>
  <si>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</si>
  <si>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</si>
  <si>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</si>
  <si>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</si>
  <si>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</si>
  <si>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</si>
  <si>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</si>
  <si>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</si>
  <si>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</si>
  <si>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</si>
  <si>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</si>
  <si>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</si>
  <si>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</si>
  <si>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</si>
  <si>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</si>
  <si>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</si>
  <si>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</si>
  <si>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</si>
  <si>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</si>
  <si>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</si>
  <si>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</si>
  <si>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</si>
  <si>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</si>
  <si>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</si>
  <si>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</si>
  <si>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</si>
  <si>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</si>
  <si>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</si>
  <si>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</si>
  <si>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</si>
  <si>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</si>
  <si>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</si>
  <si>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</si>
  <si>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</si>
  <si>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</si>
  <si>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</si>
  <si>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</si>
  <si>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</si>
  <si>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</si>
  <si>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</si>
  <si>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</si>
  <si>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</si>
  <si>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</si>
  <si>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</si>
  <si>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</si>
  <si>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</si>
  <si>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</si>
  <si>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</si>
  <si>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</si>
  <si>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</si>
  <si>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</si>
  <si>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</si>
  <si>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</si>
  <si>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</si>
  <si>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</si>
  <si>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</si>
  <si>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</si>
  <si>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</si>
  <si>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</si>
  <si>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</si>
  <si>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</si>
  <si>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</si>
  <si>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</si>
  <si>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</si>
  <si>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</si>
  <si>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</si>
  <si>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</si>
  <si>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</si>
  <si>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</si>
  <si>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</si>
  <si>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</si>
  <si>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</si>
  <si>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</si>
  <si>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</si>
  <si>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</si>
  <si>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</si>
  <si>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</si>
  <si>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</si>
  <si>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</si>
  <si>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</si>
  <si>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</si>
  <si>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</si>
  <si>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</si>
  <si>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</si>
  <si>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</si>
  <si>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</si>
  <si>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</si>
  <si>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</si>
  <si>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</si>
  <si>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</si>
  <si>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</si>
  <si>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</si>
  <si>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</si>
  <si>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</si>
  <si>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</si>
  <si>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</si>
  <si>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</si>
  <si>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</si>
  <si>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</si>
  <si>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</si>
  <si>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</si>
  <si>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</si>
  <si>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</si>
  <si>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</si>
  <si>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</si>
  <si>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</si>
  <si>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</si>
  <si>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</si>
  <si>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</si>
  <si>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</si>
  <si>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</si>
  <si>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</si>
  <si>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</si>
  <si>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</si>
  <si>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</si>
  <si>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</si>
  <si>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</si>
  <si>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</si>
  <si>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</si>
  <si>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</si>
  <si>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</si>
  <si>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</si>
  <si>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</si>
  <si>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</si>
  <si>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</si>
  <si>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</si>
  <si>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</si>
  <si>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</si>
  <si>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</si>
  <si>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</si>
  <si>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</si>
  <si>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</si>
  <si>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</si>
  <si>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</si>
  <si>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</si>
  <si>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</si>
  <si>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</si>
  <si>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</si>
  <si>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</si>
  <si>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</si>
  <si>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</si>
  <si>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</si>
  <si>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</si>
  <si>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</si>
  <si>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</si>
  <si>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</si>
  <si>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</si>
  <si>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</si>
  <si>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</si>
  <si>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</si>
  <si>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</si>
  <si>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</si>
  <si>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</si>
  <si>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</si>
  <si>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</si>
  <si>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</si>
  <si>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</si>
  <si>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</si>
  <si>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</si>
  <si>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</si>
  <si>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</si>
  <si>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</si>
  <si>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</si>
  <si>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</si>
  <si>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</si>
  <si>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</si>
  <si>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</si>
  <si>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</si>
  <si>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</si>
  <si>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</si>
  <si>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</si>
  <si>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</si>
  <si>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</si>
  <si>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</si>
  <si>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</si>
  <si>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</si>
  <si>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</si>
  <si>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</si>
  <si>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</si>
  <si>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</si>
  <si>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</si>
  <si>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</si>
  <si>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</si>
  <si>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</si>
  <si>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</si>
  <si>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</si>
  <si>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</si>
  <si>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</si>
  <si>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</si>
  <si>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</si>
  <si>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</si>
  <si>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</si>
  <si>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</si>
  <si>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</si>
  <si>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</si>
  <si>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</si>
  <si>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</si>
  <si>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</si>
  <si>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</si>
  <si>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</si>
  <si>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</si>
  <si>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</si>
  <si>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</si>
  <si>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</si>
  <si>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</si>
  <si>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</si>
  <si>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</si>
  <si>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</si>
  <si>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</si>
  <si>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</si>
  <si>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</si>
  <si>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</si>
  <si>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</si>
  <si>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</si>
  <si>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</si>
  <si>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</si>
  <si>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</si>
  <si>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</si>
  <si>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</si>
  <si>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</si>
  <si>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</si>
  <si>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</si>
  <si>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</si>
  <si>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</si>
  <si>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</si>
  <si>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</si>
  <si>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</si>
  <si>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</si>
  <si>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</si>
  <si>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</si>
  <si>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</si>
  <si>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</si>
  <si>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</si>
  <si>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</si>
  <si>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</si>
  <si>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</si>
  <si>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</si>
  <si>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</si>
  <si>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</si>
  <si>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</si>
  <si>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</si>
  <si>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</si>
  <si>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</si>
  <si>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</si>
  <si>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</si>
  <si>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</si>
  <si>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</si>
  <si>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</si>
  <si>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</si>
  <si>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</si>
  <si>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</si>
  <si>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</si>
  <si>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</si>
  <si>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</si>
  <si>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</si>
  <si>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</si>
  <si>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</si>
  <si>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</si>
  <si>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</si>
  <si>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</si>
  <si>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</si>
  <si>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</si>
  <si>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</si>
  <si>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</si>
  <si>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</si>
  <si>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</si>
  <si>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</si>
  <si>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</si>
  <si>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</si>
  <si>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</si>
  <si>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</si>
  <si>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</si>
  <si>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</si>
  <si>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</si>
  <si>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</si>
  <si>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</si>
  <si>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</si>
  <si>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</si>
  <si>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</si>
  <si>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</si>
  <si>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</si>
  <si>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</si>
  <si>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</si>
  <si>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</si>
  <si>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</si>
  <si>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</si>
  <si>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</si>
  <si>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</si>
  <si>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</si>
  <si>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</si>
  <si>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</si>
  <si>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</si>
  <si>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</si>
  <si>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</si>
  <si>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</si>
  <si>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</si>
  <si>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</si>
  <si>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</si>
  <si>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</si>
  <si>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</si>
  <si>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</si>
  <si>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</si>
  <si>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</si>
  <si>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</si>
  <si>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</si>
  <si>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</si>
  <si>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</si>
  <si>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</si>
  <si>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</si>
  <si>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</si>
  <si>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</si>
  <si>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</si>
  <si>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</si>
  <si>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</si>
  <si>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</si>
  <si>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</si>
  <si>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</si>
  <si>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</si>
  <si>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</si>
  <si>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</si>
  <si>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</si>
  <si>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</si>
  <si>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</si>
  <si>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</si>
  <si>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</si>
  <si>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</si>
  <si>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</si>
  <si>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</si>
  <si>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</si>
  <si>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</si>
  <si>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</si>
  <si>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</si>
  <si>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</si>
  <si>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</si>
  <si>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</si>
  <si>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</si>
  <si>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</si>
  <si>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</si>
  <si>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</si>
  <si>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</si>
  <si>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</si>
  <si>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</si>
  <si>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</si>
  <si>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</si>
  <si>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</si>
  <si>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</si>
  <si>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</si>
  <si>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</si>
  <si>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</si>
  <si>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</si>
  <si>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</si>
  <si>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</si>
  <si>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</si>
  <si>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</si>
  <si>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</si>
  <si>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</si>
  <si>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</si>
  <si>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</si>
  <si>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</si>
  <si>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</si>
  <si>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</si>
  <si>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</si>
  <si>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</si>
  <si>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</si>
  <si>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</si>
  <si>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</si>
  <si>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</si>
  <si>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</si>
  <si>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</si>
  <si>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</si>
  <si>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</si>
  <si>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</si>
  <si>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</si>
  <si>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</si>
  <si>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</si>
  <si>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</si>
  <si>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</si>
  <si>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</si>
  <si>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</si>
  <si>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</si>
  <si>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</si>
  <si>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</si>
  <si>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</si>
  <si>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</si>
  <si>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</si>
  <si>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</si>
  <si>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</si>
  <si>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</si>
  <si>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</si>
  <si>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</si>
  <si>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</si>
  <si>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</si>
  <si>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</si>
  <si>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</si>
  <si>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</si>
  <si>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</si>
  <si>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</si>
  <si>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</si>
  <si>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</si>
  <si>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</si>
  <si>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</si>
  <si>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</si>
  <si>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</si>
  <si>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</si>
  <si>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</si>
  <si>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</si>
  <si>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</si>
  <si>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</si>
  <si>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</si>
  <si>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</si>
  <si>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</si>
  <si>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</si>
  <si>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</si>
  <si>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</si>
  <si>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</si>
  <si>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</si>
  <si>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</si>
  <si>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</si>
  <si>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</si>
  <si>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</si>
  <si>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</si>
  <si>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</si>
  <si>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</si>
  <si>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</si>
  <si>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</si>
  <si>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</si>
  <si>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</si>
  <si>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</si>
  <si>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</si>
  <si>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</si>
  <si>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</si>
  <si>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</si>
  <si>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</si>
  <si>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</si>
  <si>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</si>
  <si>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</si>
  <si>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</si>
  <si>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</si>
  <si>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</si>
  <si>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</si>
  <si>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</si>
  <si>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</si>
  <si>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</si>
  <si>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</si>
  <si>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</si>
  <si>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</si>
  <si>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</si>
  <si>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</si>
  <si>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</si>
  <si>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</si>
  <si>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</si>
  <si>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</si>
  <si>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</si>
  <si>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</si>
  <si>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</si>
  <si>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</si>
  <si>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</si>
  <si>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</si>
  <si>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</si>
  <si>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</si>
  <si>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</si>
  <si>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</si>
  <si>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</si>
  <si>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</si>
  <si>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</si>
  <si>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</si>
  <si>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</si>
  <si>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</si>
  <si>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</si>
  <si>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</si>
  <si>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</si>
  <si>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</si>
  <si>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</si>
  <si>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</si>
  <si>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</si>
  <si>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</si>
  <si>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</si>
  <si>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</si>
  <si>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</si>
  <si>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</si>
  <si>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</si>
  <si>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</si>
  <si>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</si>
  <si>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</si>
  <si>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</si>
  <si>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</si>
  <si>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</si>
  <si>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</si>
  <si>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</si>
  <si>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</si>
  <si>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</si>
  <si>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</si>
  <si>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</si>
  <si>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</si>
  <si>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</si>
  <si>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</si>
  <si>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</si>
  <si>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</si>
  <si>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</si>
  <si>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</si>
  <si>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</si>
  <si>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</si>
  <si>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</si>
  <si>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</si>
  <si>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</si>
  <si>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</si>
  <si>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</si>
  <si>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</si>
  <si>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</si>
  <si>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</si>
  <si>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</si>
  <si>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</si>
  <si>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</si>
  <si>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</si>
  <si>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</si>
  <si>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</si>
  <si>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</si>
  <si>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</si>
  <si>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</si>
  <si>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</si>
  <si>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</si>
  <si>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</si>
  <si>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</si>
  <si>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</si>
  <si>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</si>
  <si>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</si>
  <si>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</si>
  <si>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</si>
  <si>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</si>
  <si>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</si>
  <si>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</si>
  <si>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</si>
  <si>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</si>
  <si>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</si>
  <si>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</si>
  <si>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</si>
  <si>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</si>
  <si>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</si>
  <si>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</si>
  <si>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</si>
  <si>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</si>
  <si>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</si>
  <si>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</si>
  <si>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</si>
  <si>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</si>
  <si>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</si>
  <si>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</si>
  <si>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</si>
  <si>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</si>
  <si>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</si>
  <si>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</si>
  <si>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</si>
  <si>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</si>
  <si>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</si>
  <si>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</si>
  <si>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</si>
  <si>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</si>
  <si>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</si>
  <si>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</si>
  <si>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</si>
  <si>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</si>
  <si>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</si>
  <si>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</si>
  <si>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</si>
  <si>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</si>
  <si>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</si>
  <si>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</si>
  <si>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</si>
  <si>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</si>
  <si>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</si>
  <si>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</si>
  <si>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</si>
  <si>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</si>
  <si>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</si>
  <si>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</si>
  <si>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</si>
  <si>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</si>
  <si>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</si>
  <si>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</si>
  <si>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</si>
  <si>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</si>
  <si>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</si>
  <si>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</si>
  <si>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</si>
  <si>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</si>
  <si>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</si>
  <si>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</si>
  <si>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</si>
  <si>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</si>
  <si>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</si>
  <si>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</si>
  <si>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</si>
  <si>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</si>
  <si>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</si>
  <si>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</si>
  <si>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</si>
  <si>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</si>
  <si>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</si>
  <si>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</si>
  <si>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</si>
  <si>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</si>
  <si>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</si>
  <si>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</si>
  <si>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</si>
  <si>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</si>
  <si>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</si>
  <si>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</si>
  <si>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</si>
  <si>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</si>
  <si>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</si>
  <si>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</si>
  <si>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</si>
  <si>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</si>
  <si>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</si>
  <si>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</si>
  <si>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</si>
  <si>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</si>
  <si>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</si>
  <si>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</si>
  <si>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</si>
  <si>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</si>
  <si>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</si>
  <si>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</si>
  <si>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</si>
  <si>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</si>
  <si>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</si>
  <si>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</si>
  <si>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</si>
  <si>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</si>
  <si>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</si>
  <si>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</si>
  <si>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</si>
  <si>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</si>
  <si>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</si>
  <si>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</si>
  <si>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</si>
  <si>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</si>
  <si>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</si>
  <si>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</si>
  <si>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</si>
  <si>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</si>
  <si>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</si>
  <si>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</si>
  <si>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</si>
  <si>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</si>
  <si>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</si>
  <si>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</si>
  <si>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</si>
  <si>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</si>
  <si>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</si>
  <si>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</si>
  <si>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</si>
  <si>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</si>
  <si>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</si>
  <si>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</si>
  <si>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</si>
  <si>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</si>
  <si>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</si>
  <si>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</si>
  <si>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</si>
  <si>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</si>
  <si>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</si>
  <si>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</si>
  <si>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</si>
  <si>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</si>
  <si>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</si>
  <si>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</si>
  <si>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</si>
  <si>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</si>
  <si>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</si>
  <si>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</si>
  <si>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</si>
  <si>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</si>
  <si>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</si>
  <si>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</si>
  <si>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</si>
  <si>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</si>
  <si>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</si>
  <si>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</si>
  <si>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</si>
  <si>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</si>
  <si>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</si>
  <si>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</si>
  <si>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</si>
  <si>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</si>
  <si>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</si>
  <si>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</si>
  <si>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</si>
  <si>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</si>
  <si>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</si>
  <si>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</si>
  <si>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</si>
  <si>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</si>
  <si>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</si>
  <si>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</si>
  <si>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</si>
  <si>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</si>
  <si>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</si>
  <si>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</si>
  <si>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</si>
  <si>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</si>
  <si>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</si>
  <si>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</si>
  <si>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</si>
  <si>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</si>
  <si>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</si>
  <si>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</si>
  <si>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</si>
  <si>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</si>
  <si>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</si>
  <si>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</si>
  <si>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</si>
  <si>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</si>
  <si>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</si>
  <si>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</si>
  <si>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</si>
  <si>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</si>
  <si>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</si>
  <si>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</si>
  <si>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</si>
  <si>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</si>
  <si>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</si>
  <si>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</si>
  <si>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</si>
  <si>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</si>
  <si>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</si>
  <si>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</si>
  <si>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</si>
  <si>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</si>
  <si>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</si>
  <si>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</si>
  <si>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</si>
  <si>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</si>
  <si>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</si>
  <si>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</si>
  <si>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</si>
  <si>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</si>
  <si>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</si>
  <si>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</si>
  <si>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</si>
  <si>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</si>
  <si>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</si>
  <si>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</si>
  <si>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</si>
  <si>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</si>
  <si>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</si>
  <si>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</si>
  <si>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</si>
  <si>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</si>
  <si>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</si>
  <si>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</si>
  <si>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</si>
  <si>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</si>
  <si>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</si>
  <si>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</si>
  <si>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</si>
  <si>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</si>
  <si>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</si>
  <si>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</si>
  <si>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</si>
  <si>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</si>
  <si>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</si>
  <si>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</si>
  <si>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</si>
  <si>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</si>
  <si>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</si>
  <si>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</si>
  <si>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</si>
  <si>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</si>
  <si>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</si>
  <si>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</si>
  <si>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</si>
  <si>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</si>
  <si>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</si>
  <si>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</si>
  <si>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</si>
  <si>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</si>
  <si>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</si>
  <si>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</si>
  <si>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</si>
  <si>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</si>
  <si>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</si>
  <si>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</si>
  <si>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</si>
  <si>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</si>
  <si>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</si>
  <si>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</si>
  <si>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</si>
  <si>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</si>
  <si>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</si>
  <si>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</si>
  <si>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</si>
  <si>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</si>
  <si>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</si>
  <si>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</si>
  <si>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</si>
  <si>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</si>
  <si>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</si>
  <si>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</si>
  <si>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</si>
  <si>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</si>
  <si>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</si>
  <si>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</si>
  <si>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</si>
  <si>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</si>
  <si>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</si>
  <si>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</si>
  <si>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</si>
  <si>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</si>
  <si>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</si>
  <si>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</si>
  <si>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</si>
  <si>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</si>
  <si>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</si>
  <si>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</si>
  <si>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</si>
  <si>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</si>
  <si>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</si>
  <si>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</si>
  <si>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</si>
  <si>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</si>
  <si>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</si>
  <si>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</si>
  <si>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</si>
  <si>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</si>
  <si>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</si>
  <si>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</si>
  <si>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</si>
  <si>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</si>
  <si>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</si>
  <si>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</si>
  <si>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</si>
  <si>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</si>
  <si>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</si>
  <si>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</si>
  <si>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</si>
  <si>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</si>
  <si>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</si>
  <si>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</si>
  <si>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</si>
  <si>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</si>
  <si>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</si>
  <si>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</si>
  <si>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</si>
  <si>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</si>
  <si>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</si>
  <si>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</si>
  <si>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</si>
  <si>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</si>
  <si>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</si>
  <si>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</si>
  <si>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</si>
  <si>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</si>
  <si>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</si>
  <si>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</si>
  <si>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</si>
  <si>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</si>
  <si>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</si>
  <si>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</si>
  <si>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</si>
  <si>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</si>
  <si>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</si>
  <si>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</si>
  <si>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</si>
  <si>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</si>
  <si>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</si>
  <si>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</si>
  <si>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</si>
  <si>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</si>
  <si>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</si>
  <si>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</si>
  <si>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</si>
  <si>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</si>
  <si>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</si>
  <si>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</si>
  <si>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</si>
  <si>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</si>
  <si>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</si>
  <si>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</si>
  <si>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</si>
  <si>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</si>
  <si>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</si>
  <si>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</si>
  <si>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</si>
  <si>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</si>
  <si>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</si>
  <si>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</si>
  <si>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</si>
  <si>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</si>
  <si>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</si>
  <si>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</si>
  <si>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</si>
  <si>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</si>
  <si>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</si>
  <si>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</si>
  <si>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</si>
  <si>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</si>
  <si>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</si>
  <si>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</si>
  <si>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</si>
  <si>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</si>
  <si>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</si>
  <si>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</si>
  <si>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</si>
  <si>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</si>
  <si>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</si>
  <si>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</si>
  <si>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</si>
  <si>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</si>
  <si>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</si>
  <si>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</si>
  <si>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</si>
  <si>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</si>
  <si>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</si>
  <si>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</si>
  <si>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</si>
  <si>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</si>
  <si>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</si>
  <si>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</si>
  <si>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</si>
  <si>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</si>
  <si>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</si>
  <si>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</si>
  <si>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</si>
  <si>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</si>
  <si>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</si>
  <si>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</si>
  <si>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</si>
  <si>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</si>
  <si>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</si>
  <si>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</si>
  <si>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</si>
  <si>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</si>
  <si>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</si>
  <si>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</si>
  <si>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</si>
  <si>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</si>
  <si>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</si>
  <si>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</si>
  <si>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</si>
  <si>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</si>
  <si>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</si>
  <si>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</si>
  <si>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</si>
  <si>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</si>
  <si>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</si>
  <si>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</si>
  <si>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</si>
  <si>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</si>
  <si>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</si>
  <si>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</si>
  <si>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</si>
  <si>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</si>
  <si>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</si>
  <si>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</si>
  <si>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</si>
  <si>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</si>
  <si>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</si>
  <si>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</si>
  <si>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</si>
  <si>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</si>
  <si>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</si>
  <si>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</si>
  <si>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</si>
  <si>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</si>
  <si>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</si>
  <si>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</si>
  <si>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</si>
  <si>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</si>
  <si>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</si>
  <si>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</si>
  <si>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</si>
  <si>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</si>
  <si>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</si>
  <si>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</si>
  <si>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</si>
  <si>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</si>
  <si>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</si>
  <si>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</si>
  <si>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</si>
  <si>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</si>
  <si>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</si>
  <si>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</si>
  <si>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</si>
  <si>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</si>
  <si>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</si>
  <si>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</si>
  <si>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</si>
  <si>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</si>
  <si>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</si>
  <si>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</si>
  <si>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</si>
  <si>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</si>
  <si>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</si>
  <si>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</si>
  <si>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</si>
  <si>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</si>
  <si>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</si>
  <si>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</si>
  <si>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</si>
  <si>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</si>
  <si>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</si>
  <si>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</si>
  <si>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</si>
  <si>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</si>
  <si>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</si>
  <si>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</si>
  <si>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</si>
  <si>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</si>
  <si>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</si>
  <si>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</si>
  <si>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</si>
  <si>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</si>
  <si>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</si>
  <si>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</si>
  <si>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</si>
  <si>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</si>
  <si>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</si>
  <si>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</si>
  <si>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</si>
  <si>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</si>
  <si>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</si>
  <si>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</si>
  <si>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</si>
  <si>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</si>
  <si>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</si>
  <si>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</si>
  <si>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</si>
  <si>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</si>
  <si>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</si>
  <si>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</si>
  <si>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</si>
  <si>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</si>
  <si>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</si>
  <si>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</si>
  <si>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</si>
  <si>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</si>
  <si>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</si>
  <si>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</si>
  <si>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</si>
  <si>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</si>
  <si>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</si>
  <si>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</si>
  <si>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</si>
  <si>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</si>
  <si>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</si>
  <si>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</si>
  <si>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</si>
  <si>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</si>
  <si>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</si>
  <si>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</si>
  <si>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</si>
  <si>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</si>
  <si>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</si>
  <si>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</si>
  <si>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</si>
  <si>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</si>
  <si>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</si>
  <si>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</si>
  <si>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</si>
  <si>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</si>
  <si>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</si>
  <si>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</si>
  <si>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</si>
  <si>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</si>
  <si>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</si>
  <si>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</si>
  <si>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</si>
  <si>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</si>
  <si>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</si>
  <si>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</si>
  <si>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</si>
  <si>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</si>
  <si>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</si>
  <si>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</si>
  <si>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</si>
  <si>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</si>
  <si>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</si>
  <si>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</si>
  <si>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</si>
  <si>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</si>
  <si>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</si>
  <si>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</si>
  <si>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</si>
  <si>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</si>
  <si>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</si>
  <si>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</si>
  <si>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</si>
  <si>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</si>
  <si>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</si>
  <si>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</si>
  <si>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</si>
  <si>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</si>
  <si>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</si>
  <si>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</si>
  <si>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</si>
  <si>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</si>
  <si>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</si>
  <si>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</si>
  <si>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</si>
  <si>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</si>
  <si>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</si>
  <si>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</si>
  <si>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</si>
  <si>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</si>
  <si>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</si>
  <si>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</si>
  <si>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</si>
  <si>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</si>
  <si>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</si>
  <si>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</si>
  <si>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</si>
  <si>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</si>
  <si>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</si>
  <si>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</si>
  <si>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</si>
  <si>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</si>
  <si>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</si>
  <si>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</si>
  <si>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</si>
  <si>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</si>
  <si>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</si>
  <si>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</si>
  <si>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</si>
  <si>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</si>
  <si>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</si>
  <si>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</si>
  <si>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</si>
  <si>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</si>
  <si>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</si>
  <si>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</si>
  <si>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</si>
  <si>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</si>
  <si>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</si>
  <si>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</si>
  <si>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</si>
  <si>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</si>
  <si>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</si>
  <si>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</si>
  <si>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</si>
  <si>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</si>
  <si>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</si>
  <si>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</si>
  <si>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</si>
  <si>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</si>
  <si>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</si>
  <si>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</si>
  <si>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</si>
  <si>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</si>
  <si>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</si>
  <si>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</si>
  <si>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</si>
  <si>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</si>
  <si>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</si>
  <si>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</si>
  <si>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</si>
  <si>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</si>
  <si>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</si>
  <si>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</si>
  <si>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</si>
  <si>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</si>
  <si>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</si>
  <si>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</si>
  <si>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</si>
  <si>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</si>
  <si>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</si>
  <si>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</si>
  <si>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</si>
  <si>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</si>
  <si>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</si>
  <si>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</si>
  <si>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</si>
  <si>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</si>
  <si>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</si>
  <si>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</si>
  <si>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</si>
  <si>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</si>
  <si>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</si>
  <si>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</si>
  <si>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</si>
  <si>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</si>
  <si>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</si>
  <si>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</si>
  <si>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</si>
  <si>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</si>
  <si>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</si>
  <si>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</si>
  <si>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</si>
  <si>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</si>
  <si>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</si>
  <si>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</si>
  <si>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</si>
  <si>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</si>
  <si>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</si>
  <si>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</si>
  <si>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</si>
  <si>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</si>
  <si>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</si>
  <si>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</si>
  <si>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</si>
  <si>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</si>
  <si>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</si>
  <si>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</si>
  <si>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</si>
  <si>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</si>
  <si>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</si>
  <si>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</si>
  <si>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</si>
  <si>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</si>
  <si>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</si>
  <si>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</si>
  <si>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</si>
  <si>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</si>
  <si>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</si>
  <si>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</si>
  <si>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</si>
  <si>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</si>
  <si>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</si>
  <si>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</si>
  <si>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</si>
  <si>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</si>
  <si>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</si>
  <si>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</si>
  <si>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</si>
  <si>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</si>
  <si>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</si>
  <si>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</si>
  <si>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</si>
  <si>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</si>
  <si>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</si>
  <si>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</si>
  <si>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</si>
  <si>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</si>
  <si>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</si>
  <si>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</si>
  <si>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</si>
  <si>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</si>
  <si>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</si>
  <si>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</si>
  <si>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</si>
  <si>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</si>
  <si>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</si>
  <si>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</si>
  <si>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</si>
  <si>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</si>
  <si>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</si>
  <si>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</si>
  <si>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</si>
  <si>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</si>
  <si>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</si>
  <si>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</si>
  <si>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</si>
  <si>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</si>
  <si>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</si>
  <si>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</si>
  <si>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</si>
  <si>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</si>
  <si>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</si>
  <si>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</si>
  <si>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</si>
  <si>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</si>
  <si>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</si>
  <si>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</si>
  <si>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</si>
  <si>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</si>
  <si>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</si>
  <si>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</si>
  <si>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</si>
  <si>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</si>
  <si>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</si>
  <si>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</si>
  <si>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</si>
  <si>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</si>
  <si>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</si>
  <si>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</si>
  <si>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</si>
  <si>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</si>
  <si>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</si>
  <si>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</si>
  <si>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</si>
  <si>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</si>
  <si>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</si>
  <si>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</si>
  <si>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</si>
  <si>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</si>
  <si>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</si>
  <si>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</si>
  <si>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</si>
  <si>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</si>
  <si>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</si>
  <si>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</si>
  <si>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</si>
  <si>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</si>
  <si>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</si>
  <si>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</si>
  <si>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</si>
  <si>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</si>
  <si>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</si>
  <si>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</si>
  <si>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</si>
  <si>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</si>
  <si>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</si>
  <si>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</si>
  <si>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</si>
  <si>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</si>
  <si>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</si>
  <si>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</si>
  <si>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</si>
  <si>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</si>
  <si>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</si>
  <si>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</si>
  <si>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</si>
  <si>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</si>
  <si>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</si>
  <si>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</si>
  <si>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</si>
  <si>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</si>
  <si>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</si>
  <si>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</si>
  <si>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</si>
  <si>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</si>
  <si>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</si>
  <si>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</si>
  <si>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</si>
  <si>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</si>
  <si>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</si>
  <si>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</si>
  <si>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</si>
  <si>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</si>
  <si>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</si>
  <si>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</si>
  <si>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</si>
  <si>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</si>
  <si>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</si>
  <si>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</si>
  <si>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</si>
  <si>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</si>
  <si>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</si>
  <si>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</si>
  <si>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</si>
  <si>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</si>
  <si>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</si>
  <si>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</si>
  <si>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</si>
  <si>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</si>
  <si>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</si>
  <si>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</si>
  <si>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</si>
  <si>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</si>
  <si>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</si>
  <si>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</si>
  <si>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</si>
  <si>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</si>
  <si>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</si>
  <si>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</si>
  <si>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</si>
  <si>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</si>
  <si>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</si>
  <si>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</si>
  <si>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</si>
  <si>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</si>
  <si>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</si>
  <si>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</si>
  <si>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</si>
  <si>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</si>
  <si>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</si>
  <si>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</si>
  <si>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</si>
  <si>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</si>
  <si>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</si>
  <si>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</si>
  <si>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</si>
  <si>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</si>
  <si>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</si>
  <si>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</si>
  <si>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</si>
  <si>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</si>
  <si>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</si>
  <si>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</si>
  <si>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</si>
  <si>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</si>
  <si>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</si>
  <si>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</si>
  <si>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</si>
  <si>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</si>
  <si>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</si>
  <si>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</si>
  <si>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</si>
  <si>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</si>
  <si>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</si>
  <si>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</si>
  <si>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</si>
  <si>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</si>
  <si>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</si>
  <si>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</si>
  <si>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</si>
  <si>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</si>
  <si>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</si>
  <si>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</si>
  <si>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</si>
  <si>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</si>
  <si>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</si>
  <si>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</si>
  <si>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</si>
  <si>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</si>
  <si>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</si>
  <si>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</si>
  <si>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</si>
  <si>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</si>
  <si>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</si>
  <si>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</si>
  <si>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</si>
  <si>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</si>
  <si>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</si>
  <si>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</si>
  <si>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</si>
  <si>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</si>
  <si>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</si>
  <si>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</si>
  <si>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</si>
  <si>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</si>
  <si>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</si>
  <si>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</si>
  <si>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</si>
  <si>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</si>
  <si>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</si>
  <si>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</si>
  <si>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</si>
  <si>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</si>
  <si>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</si>
  <si>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</si>
  <si>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</si>
  <si>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</si>
  <si>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</si>
  <si>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</si>
  <si>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</si>
  <si>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</si>
  <si>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</si>
  <si>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</si>
  <si>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</si>
  <si>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</si>
  <si>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</si>
  <si>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</si>
  <si>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</si>
  <si>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</si>
  <si>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</si>
  <si>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</si>
  <si>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</si>
  <si>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</si>
  <si>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</si>
  <si>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</si>
  <si>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</si>
  <si>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</si>
  <si>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</si>
  <si>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</si>
  <si>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</si>
  <si>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</si>
  <si>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</si>
  <si>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</si>
  <si>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</si>
  <si>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</si>
  <si>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</si>
  <si>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</si>
  <si>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</si>
  <si>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</si>
  <si>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</si>
  <si>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</si>
  <si>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</si>
  <si>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</si>
  <si>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</si>
  <si>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</si>
  <si>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</si>
  <si>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</si>
  <si>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</si>
  <si>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</si>
  <si>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</si>
  <si>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</si>
  <si>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</si>
  <si>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</si>
  <si>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</si>
  <si>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</si>
  <si>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</si>
  <si>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</si>
  <si>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</si>
  <si>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</si>
  <si>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</si>
  <si>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</si>
  <si>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</si>
  <si>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</si>
  <si>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</si>
  <si>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</si>
  <si>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</si>
  <si>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</si>
  <si>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</si>
  <si>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</si>
  <si>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</si>
  <si>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</si>
  <si>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</si>
  <si>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</si>
  <si>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</si>
  <si>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</si>
  <si>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</si>
  <si>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</si>
  <si>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</si>
  <si>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</si>
  <si>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</si>
  <si>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</si>
  <si>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</si>
  <si>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</si>
  <si>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</si>
  <si>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</si>
  <si>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</si>
  <si>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</si>
  <si>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</si>
  <si>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</si>
  <si>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</si>
  <si>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</si>
  <si>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</si>
  <si>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</si>
  <si>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</si>
  <si>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</si>
  <si>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</si>
  <si>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</si>
  <si>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</si>
  <si>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</si>
  <si>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</si>
  <si>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</si>
  <si>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</si>
  <si>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</si>
  <si>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</si>
  <si>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</si>
  <si>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</si>
  <si>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</si>
  <si>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</si>
  <si>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</si>
  <si>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</si>
  <si>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</si>
  <si>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</si>
  <si>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</si>
  <si>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</si>
  <si>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</si>
  <si>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</si>
  <si>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</si>
  <si>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</si>
  <si>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</si>
  <si>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</si>
  <si>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</si>
  <si>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</si>
  <si>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</si>
  <si>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</si>
  <si>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</si>
  <si>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</si>
  <si>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</si>
  <si>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</si>
  <si>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</si>
  <si>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</si>
  <si>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</si>
  <si>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</si>
  <si>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</si>
  <si>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</si>
  <si>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</si>
  <si>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</si>
  <si>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</si>
  <si>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</si>
  <si>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</si>
  <si>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</si>
  <si>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</si>
  <si>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</si>
  <si>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</si>
  <si>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</si>
  <si>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</si>
  <si>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</si>
  <si>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</si>
  <si>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</si>
  <si>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</si>
  <si>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</si>
  <si>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</si>
  <si>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</si>
  <si>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</si>
  <si>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</si>
  <si>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</si>
  <si>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</si>
  <si>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</si>
  <si>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</si>
  <si>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</si>
  <si>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</si>
  <si>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</si>
  <si>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</si>
  <si>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</si>
  <si>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</si>
  <si>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</si>
  <si>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</si>
  <si>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</si>
  <si>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</si>
  <si>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</si>
  <si>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</si>
  <si>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</si>
  <si>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</si>
  <si>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</si>
  <si>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</si>
  <si>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</si>
  <si>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</si>
  <si>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</si>
  <si>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</si>
  <si>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</si>
  <si>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</si>
  <si>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</si>
  <si>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</si>
  <si>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</si>
  <si>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</si>
  <si>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</si>
  <si>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</si>
  <si>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</si>
  <si>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</si>
  <si>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</si>
  <si>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</si>
  <si>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</si>
  <si>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</si>
  <si>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</si>
  <si>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</si>
  <si>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</si>
  <si>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</si>
  <si>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</si>
  <si>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</si>
  <si>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</si>
  <si>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</si>
  <si>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</si>
  <si>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</si>
  <si>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</si>
  <si>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</si>
  <si>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</si>
  <si>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</si>
  <si>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</si>
  <si>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</si>
  <si>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</si>
  <si>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</si>
  <si>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</si>
  <si>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</si>
  <si>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</si>
  <si>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</si>
  <si>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</si>
  <si>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</si>
  <si>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</si>
  <si>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</si>
  <si>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</si>
  <si>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</si>
  <si>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</si>
  <si>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</si>
  <si>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</si>
  <si>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</si>
  <si>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</si>
  <si>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</si>
  <si>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</si>
  <si>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</si>
  <si>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</si>
  <si>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</si>
  <si>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</si>
  <si>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</si>
  <si>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</si>
  <si>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</si>
  <si>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</si>
  <si>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</si>
  <si>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</si>
  <si>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</si>
  <si>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</si>
  <si>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</si>
  <si>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</si>
  <si>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</si>
  <si>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</si>
  <si>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</si>
  <si>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</si>
  <si>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</si>
  <si>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</si>
  <si>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</si>
  <si>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</si>
  <si>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</si>
  <si>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</si>
  <si>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</si>
  <si>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</si>
  <si>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</si>
  <si>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</si>
  <si>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</si>
  <si>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</si>
  <si>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</si>
  <si>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</si>
  <si>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</si>
  <si>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</si>
  <si>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</si>
  <si>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</si>
  <si>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</si>
  <si>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</si>
  <si>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</si>
  <si>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</si>
  <si>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</si>
  <si>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</si>
  <si>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</si>
  <si>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</si>
  <si>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</si>
  <si>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</si>
  <si>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</si>
  <si>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</si>
  <si>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</si>
  <si>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</si>
  <si>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</si>
  <si>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</si>
  <si>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</si>
  <si>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</si>
  <si>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</si>
  <si>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</si>
  <si>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</si>
  <si>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</si>
  <si>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</si>
  <si>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</si>
  <si>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</si>
  <si>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</si>
  <si>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</si>
  <si>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</si>
  <si>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</si>
  <si>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</si>
  <si>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</si>
  <si>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</si>
  <si>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</si>
  <si>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</si>
  <si>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</si>
  <si>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</si>
  <si>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</si>
  <si>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</si>
  <si>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</si>
  <si>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</si>
  <si>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</si>
  <si>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</si>
  <si>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</si>
  <si>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</si>
  <si>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</si>
  <si>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</si>
  <si>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</si>
  <si>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</si>
  <si>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</si>
  <si>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</si>
  <si>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</si>
  <si>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</si>
  <si>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</si>
  <si>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</si>
  <si>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</si>
  <si>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</si>
  <si>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</si>
  <si>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</si>
  <si>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</si>
  <si>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</si>
  <si>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</si>
  <si>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</si>
  <si>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</si>
  <si>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</si>
  <si>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</si>
  <si>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</si>
  <si>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</si>
  <si>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</si>
  <si>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</si>
  <si>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</si>
  <si>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</si>
  <si>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</si>
  <si>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</si>
  <si>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</si>
  <si>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</si>
  <si>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</si>
  <si>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</si>
  <si>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</si>
  <si>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</si>
  <si>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</si>
  <si>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</si>
  <si>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</si>
  <si>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</si>
  <si>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</si>
  <si>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</si>
  <si>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</si>
  <si>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</si>
  <si>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</si>
  <si>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</si>
  <si>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</si>
  <si>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</si>
  <si>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</si>
  <si>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</si>
  <si>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</si>
  <si>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</si>
  <si>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</si>
  <si>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</si>
  <si>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</si>
  <si>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</si>
  <si>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</si>
  <si>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</si>
  <si>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</si>
  <si>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</si>
  <si>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</si>
  <si>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</si>
  <si>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</si>
  <si>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</si>
  <si>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</si>
  <si>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</si>
  <si>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</si>
  <si>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</si>
  <si>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</si>
  <si>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</si>
  <si>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</si>
  <si>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</si>
  <si>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</si>
  <si>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</si>
  <si>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</si>
  <si>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</si>
  <si>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</si>
  <si>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</si>
  <si>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</si>
  <si>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</si>
  <si>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</si>
  <si>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</si>
  <si>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</si>
  <si>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</si>
  <si>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</si>
  <si>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</si>
  <si>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</si>
  <si>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</si>
  <si>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</si>
  <si>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</si>
  <si>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</si>
  <si>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</si>
  <si>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</si>
  <si>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</si>
  <si>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</si>
  <si>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</si>
  <si>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</si>
  <si>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</si>
  <si>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</si>
  <si>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</si>
  <si>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</si>
  <si>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</si>
  <si>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</si>
  <si>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</si>
  <si>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</si>
  <si>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</si>
  <si>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</si>
  <si>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</si>
  <si>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</si>
  <si>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</si>
  <si>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</si>
  <si>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</si>
  <si>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</si>
  <si>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</si>
  <si>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</si>
  <si>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</si>
  <si>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</si>
  <si>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</si>
  <si>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</si>
  <si>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</si>
  <si>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</si>
  <si>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</si>
  <si>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</si>
  <si>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</si>
  <si>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</si>
  <si>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</si>
  <si>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</si>
  <si>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</si>
  <si>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</si>
  <si>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</si>
  <si>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</si>
  <si>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</si>
  <si>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</si>
  <si>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</si>
  <si>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</si>
  <si>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</si>
  <si>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</si>
  <si>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</si>
  <si>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</si>
  <si>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</si>
  <si>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</si>
  <si>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</si>
  <si>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</si>
  <si>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</si>
  <si>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</si>
  <si>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</si>
  <si>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</si>
  <si>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</si>
  <si>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</si>
  <si>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</si>
  <si>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</si>
  <si>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</si>
  <si>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</si>
  <si>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</si>
  <si>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</si>
  <si>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</si>
  <si>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</si>
  <si>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</si>
  <si>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</si>
  <si>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</si>
  <si>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</si>
  <si>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</si>
  <si>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</si>
  <si>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</si>
  <si>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</si>
  <si>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</si>
  <si>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</si>
  <si>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</si>
  <si>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</si>
  <si>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</si>
  <si>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</si>
  <si>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</si>
  <si>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</si>
  <si>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</si>
  <si>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</si>
  <si>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</si>
  <si>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</si>
  <si>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</si>
  <si>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</si>
  <si>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</si>
  <si>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</si>
  <si>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</si>
  <si>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</si>
  <si>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</si>
  <si>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</si>
  <si>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</si>
  <si>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</si>
  <si>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</si>
  <si>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</si>
  <si>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</si>
  <si>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</si>
  <si>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</si>
  <si>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</si>
  <si>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</si>
  <si>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</si>
  <si>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</si>
  <si>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</si>
  <si>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</si>
  <si>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</si>
  <si>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</si>
  <si>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</si>
  <si>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</si>
  <si>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</si>
  <si>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</si>
  <si>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</si>
  <si>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</si>
  <si>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</si>
  <si>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</si>
  <si>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</si>
  <si>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</si>
  <si>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</si>
  <si>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</si>
  <si>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</si>
  <si>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</si>
  <si>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</si>
  <si>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</si>
  <si>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</si>
  <si>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</si>
  <si>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</si>
  <si>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</si>
  <si>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</si>
  <si>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</si>
  <si>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</si>
  <si>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</si>
  <si>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</si>
  <si>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</si>
  <si>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</si>
  <si>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</si>
  <si>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</si>
  <si>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</si>
  <si>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</si>
  <si>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</si>
  <si>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</si>
  <si>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</si>
  <si>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</si>
  <si>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</si>
  <si>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</si>
  <si>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</si>
  <si>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</si>
  <si>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</si>
  <si>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</si>
  <si>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</si>
  <si>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</si>
  <si>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</si>
  <si>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</si>
  <si>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</si>
  <si>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</si>
  <si>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</si>
  <si>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</si>
  <si>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</si>
  <si>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</si>
  <si>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</si>
  <si>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</si>
  <si>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</si>
  <si>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</si>
  <si>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</si>
  <si>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</si>
  <si>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</si>
  <si>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</si>
  <si>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</si>
  <si>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</si>
  <si>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</si>
  <si>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</si>
  <si>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</si>
  <si>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</si>
  <si>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</si>
  <si>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</si>
  <si>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</si>
  <si>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</si>
  <si>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</si>
  <si>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</si>
  <si>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</si>
  <si>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</si>
  <si>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</si>
  <si>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</si>
  <si>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</si>
  <si>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</si>
  <si>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</si>
  <si>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</si>
  <si>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</si>
  <si>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</si>
  <si>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</si>
  <si>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</si>
  <si>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</si>
  <si>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</si>
  <si>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</si>
  <si>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</si>
  <si>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</si>
  <si>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</si>
  <si>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</si>
  <si>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</si>
  <si>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</si>
  <si>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</si>
  <si>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</si>
  <si>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</si>
  <si>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</si>
  <si>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</si>
  <si>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</si>
  <si>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</si>
  <si>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</si>
  <si>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</si>
  <si>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</si>
  <si>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</si>
  <si>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</si>
  <si>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</si>
  <si>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</si>
  <si>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</si>
  <si>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</si>
  <si>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</si>
  <si>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</si>
  <si>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</si>
  <si>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</si>
  <si>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</si>
  <si>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</si>
  <si>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</si>
  <si>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</si>
  <si>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</si>
  <si>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</si>
  <si>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</si>
  <si>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</si>
  <si>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</si>
  <si>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</si>
  <si>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</si>
  <si>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</si>
  <si>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</si>
  <si>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</si>
  <si>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</si>
  <si>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</si>
  <si>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</si>
  <si>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</si>
  <si>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</si>
  <si>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</si>
  <si>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</si>
  <si>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</si>
  <si>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</si>
  <si>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</si>
  <si>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</si>
  <si>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</si>
  <si>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</si>
  <si>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</si>
  <si>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</si>
  <si>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</si>
  <si>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</si>
  <si>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</si>
  <si>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</si>
  <si>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</si>
  <si>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</si>
  <si>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</si>
  <si>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</si>
  <si>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</si>
  <si>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</si>
  <si>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</si>
  <si>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</si>
  <si>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</si>
  <si>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</si>
  <si>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</si>
  <si>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</si>
  <si>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</si>
  <si>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</si>
  <si>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</si>
  <si>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</si>
  <si>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</si>
  <si>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</si>
  <si>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</si>
  <si>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</si>
  <si>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</si>
  <si>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</si>
  <si>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</si>
  <si>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</si>
  <si>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</si>
  <si>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</si>
  <si>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</si>
  <si>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</si>
  <si>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</si>
  <si>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</si>
  <si>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</si>
  <si>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</si>
  <si>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</si>
  <si>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</si>
  <si>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</si>
  <si>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</si>
  <si>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</si>
  <si>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</si>
  <si>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</si>
  <si>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</si>
  <si>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</si>
  <si>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</si>
  <si>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</si>
  <si>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</si>
  <si>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</si>
  <si>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</si>
  <si>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</si>
  <si>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</si>
  <si>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</si>
  <si>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</si>
  <si>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</si>
  <si>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</si>
  <si>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</si>
  <si>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</si>
  <si>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</si>
  <si>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</si>
  <si>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</si>
  <si>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</si>
  <si>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</si>
  <si>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</si>
  <si>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</si>
  <si>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</si>
  <si>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</si>
  <si>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</si>
  <si>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</si>
  <si>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</si>
  <si>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</si>
  <si>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</si>
  <si>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</si>
  <si>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</si>
  <si>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</si>
  <si>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</si>
  <si>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</si>
  <si>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</si>
  <si>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</si>
  <si>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</si>
  <si>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</si>
  <si>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</si>
  <si>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</si>
  <si>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</si>
  <si>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</si>
  <si>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</si>
  <si>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</si>
  <si>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</si>
  <si>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</si>
  <si>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</si>
  <si>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</si>
  <si>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</si>
  <si>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</si>
  <si>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</si>
  <si>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</si>
  <si>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</si>
  <si>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</si>
  <si>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</si>
  <si>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</si>
  <si>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</si>
  <si>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</si>
  <si>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</si>
  <si>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</si>
  <si>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</si>
  <si>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</si>
  <si>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</si>
  <si>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</si>
  <si>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</si>
  <si>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</si>
  <si>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</si>
  <si>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</si>
  <si>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</si>
  <si>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</si>
  <si>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</si>
  <si>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</si>
  <si>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</si>
  <si>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</si>
  <si>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</si>
  <si>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</si>
  <si>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</si>
  <si>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</si>
  <si>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</si>
  <si>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</si>
  <si>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</si>
  <si>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</si>
  <si>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</si>
  <si>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</si>
  <si>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</si>
  <si>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</si>
  <si>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</si>
  <si>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</si>
  <si>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</si>
  <si>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</si>
  <si>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</si>
  <si>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</si>
  <si>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</si>
  <si>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</si>
  <si>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</si>
  <si>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</si>
  <si>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</si>
  <si>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</si>
  <si>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</si>
  <si>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</si>
  <si>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</si>
  <si>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</si>
  <si>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</si>
  <si>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</si>
  <si>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</si>
  <si>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</si>
  <si>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</si>
  <si>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</si>
  <si>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</si>
  <si>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</si>
  <si>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</si>
  <si>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</si>
  <si>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</si>
  <si>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</si>
  <si>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</si>
  <si>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</si>
  <si>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</si>
  <si>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</si>
  <si>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</si>
  <si>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</si>
  <si>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</si>
  <si>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</si>
  <si>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</si>
  <si>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</si>
  <si>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</si>
  <si>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</si>
  <si>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</si>
  <si>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</si>
  <si>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</si>
  <si>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</si>
  <si>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</si>
  <si>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</si>
  <si>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</si>
  <si>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</si>
  <si>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</si>
  <si>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</si>
  <si>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</si>
  <si>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</si>
  <si>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</si>
  <si>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</si>
  <si>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</si>
  <si>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</si>
  <si>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</si>
  <si>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</si>
  <si>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</si>
  <si>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</si>
  <si>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</si>
  <si>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</si>
  <si>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</si>
  <si>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</si>
  <si>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</si>
  <si>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</si>
  <si>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</si>
  <si>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</si>
  <si>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</si>
  <si>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</si>
  <si>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</si>
  <si>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</si>
  <si>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</si>
  <si>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</si>
  <si>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</si>
  <si>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</si>
  <si>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</si>
  <si>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</si>
  <si>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</si>
  <si>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</si>
  <si>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</si>
  <si>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</si>
  <si>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</si>
  <si>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</si>
  <si>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</si>
  <si>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</si>
  <si>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</si>
  <si>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</si>
  <si>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</si>
  <si>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</si>
  <si>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</si>
  <si>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</si>
  <si>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</si>
  <si>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</si>
  <si>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</si>
  <si>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</si>
  <si>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</si>
  <si>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</si>
  <si>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</si>
  <si>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</si>
  <si>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</si>
  <si>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</si>
  <si>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</si>
  <si>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</si>
  <si>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</si>
  <si>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</si>
  <si>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</si>
  <si>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</si>
  <si>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</si>
  <si>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</si>
  <si>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</si>
  <si>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</si>
  <si>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</si>
  <si>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</si>
  <si>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</si>
  <si>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</si>
  <si>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</si>
  <si>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</si>
  <si>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</si>
  <si>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</si>
  <si>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</si>
  <si>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</si>
  <si>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</si>
  <si>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</si>
  <si>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</si>
  <si>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</si>
  <si>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</si>
  <si>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</si>
  <si>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</si>
  <si>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</si>
  <si>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</si>
  <si>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</si>
  <si>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</si>
  <si>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</si>
  <si>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</si>
  <si>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</si>
  <si>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</si>
  <si>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</si>
  <si>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</si>
  <si>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</si>
  <si>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</si>
  <si>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</si>
  <si>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</si>
  <si>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</si>
  <si>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</si>
  <si>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</si>
  <si>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</si>
  <si>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</si>
  <si>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</si>
  <si>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</si>
  <si>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</si>
  <si>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</si>
  <si>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</si>
  <si>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</si>
  <si>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</si>
  <si>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</si>
  <si>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</si>
  <si>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</si>
  <si>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</si>
  <si>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</si>
  <si>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</si>
  <si>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</si>
  <si>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</si>
  <si>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</si>
  <si>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</si>
  <si>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</si>
  <si>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</si>
  <si>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</si>
  <si>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</si>
  <si>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</si>
  <si>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</si>
  <si>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</si>
  <si>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</si>
  <si>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</si>
  <si>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</si>
  <si>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</si>
  <si>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</si>
  <si>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</si>
  <si>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</si>
  <si>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</si>
  <si>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</si>
  <si>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</si>
  <si>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</si>
  <si>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</si>
  <si>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</si>
  <si>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</si>
  <si>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</si>
  <si>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</si>
  <si>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</si>
  <si>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</si>
  <si>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</si>
  <si>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</si>
  <si>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</si>
  <si>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</si>
  <si>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</si>
  <si>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</si>
  <si>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</si>
  <si>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</si>
  <si>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</si>
  <si>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</si>
  <si>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</si>
  <si>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</si>
  <si>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</si>
  <si>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</si>
  <si>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</si>
  <si>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</si>
  <si>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</si>
  <si>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</si>
  <si>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</si>
  <si>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</si>
  <si>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</si>
  <si>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</si>
  <si>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</si>
  <si>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</si>
  <si>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</si>
  <si>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</si>
  <si>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</si>
  <si>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</si>
  <si>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</si>
  <si>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</si>
  <si>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</si>
  <si>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</si>
  <si>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</si>
  <si>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</si>
  <si>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</si>
  <si>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</si>
  <si>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</si>
  <si>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</si>
  <si>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</si>
  <si>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</si>
  <si>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</si>
  <si>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</si>
  <si>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</si>
  <si>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</si>
  <si>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</si>
  <si>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</si>
  <si>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</si>
  <si>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</si>
  <si>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</si>
  <si>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</si>
  <si>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</si>
  <si>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</si>
  <si>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</si>
  <si>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</si>
  <si>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</si>
  <si>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</si>
  <si>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</si>
  <si>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</si>
  <si>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</si>
  <si>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</si>
  <si>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</si>
  <si>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</si>
  <si>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</si>
  <si>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</si>
  <si>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</si>
  <si>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</si>
  <si>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</si>
  <si>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</si>
  <si>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</si>
  <si>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</si>
  <si>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</si>
  <si>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</si>
  <si>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</si>
  <si>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</si>
  <si>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</si>
  <si>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</si>
  <si>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</si>
  <si>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</si>
  <si>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</si>
  <si>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</si>
  <si>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</si>
  <si>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</si>
  <si>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</si>
  <si>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</si>
  <si>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</si>
  <si>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</si>
  <si>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</si>
  <si>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</si>
  <si>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</si>
  <si>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</si>
  <si>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</si>
  <si>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</si>
  <si>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</si>
  <si>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</si>
  <si>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</si>
  <si>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</si>
  <si>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</si>
  <si>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</si>
  <si>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</si>
  <si>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</si>
  <si>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</si>
  <si>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</si>
  <si>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</si>
  <si>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</si>
  <si>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</si>
  <si>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</si>
  <si>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</si>
  <si>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</si>
  <si>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</si>
  <si>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</si>
  <si>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</si>
  <si>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</si>
  <si>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</si>
  <si>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</si>
  <si>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</si>
  <si>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</si>
  <si>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</si>
  <si>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</si>
  <si>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</si>
  <si>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</si>
  <si>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</si>
  <si>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</si>
  <si>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</si>
  <si>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</si>
  <si>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</si>
  <si>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</si>
  <si>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</si>
  <si>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</si>
  <si>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</si>
  <si>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</si>
  <si>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</si>
  <si>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</si>
  <si>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</si>
  <si>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</si>
  <si>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</si>
  <si>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</si>
  <si>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</si>
  <si>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</si>
  <si>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</si>
  <si>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</si>
  <si>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</si>
  <si>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</si>
  <si>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</si>
  <si>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</si>
  <si>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</si>
  <si>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</si>
  <si>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</si>
  <si>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</si>
  <si>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</si>
  <si>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</si>
  <si>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</si>
  <si>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</si>
  <si>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</si>
  <si>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</si>
  <si>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</si>
  <si>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</si>
  <si>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</si>
  <si>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</si>
  <si>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</si>
  <si>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</si>
  <si>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</si>
  <si>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</si>
  <si>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</si>
  <si>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</si>
  <si>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</si>
  <si>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</si>
  <si>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</si>
  <si>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</si>
  <si>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</si>
  <si>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</si>
  <si>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</si>
  <si>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</si>
  <si>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</si>
  <si>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</si>
  <si>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</si>
  <si>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</si>
  <si>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</si>
  <si>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</si>
  <si>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</si>
  <si>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</si>
  <si>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</si>
  <si>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</si>
  <si>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</si>
  <si>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</si>
  <si>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</si>
  <si>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</si>
  <si>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</si>
  <si>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</si>
  <si>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</si>
  <si>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</si>
  <si>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</si>
  <si>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</si>
  <si>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</si>
  <si>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</si>
  <si>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</si>
  <si>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</si>
  <si>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</si>
  <si>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</si>
  <si>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</si>
  <si>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</si>
  <si>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</si>
  <si>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</si>
  <si>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</si>
  <si>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</si>
  <si>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</si>
  <si>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</si>
  <si>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</si>
  <si>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</si>
  <si>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</si>
  <si>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</si>
  <si>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</si>
  <si>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</si>
  <si>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</si>
  <si>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</si>
  <si>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</si>
  <si>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</si>
  <si>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</si>
  <si>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</si>
  <si>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</si>
  <si>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</si>
  <si>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</si>
  <si>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</si>
  <si>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</si>
  <si>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</si>
  <si>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</si>
  <si>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</si>
  <si>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</si>
  <si>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</si>
  <si>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</si>
  <si>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</si>
  <si>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</si>
  <si>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</si>
  <si>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</si>
  <si>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</si>
  <si>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</si>
  <si>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</si>
  <si>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</si>
  <si>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</si>
  <si>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</si>
  <si>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</si>
  <si>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</si>
  <si>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</si>
  <si>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</si>
  <si>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</si>
  <si>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</si>
  <si>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</si>
  <si>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</si>
  <si>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</si>
  <si>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</si>
  <si>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</si>
  <si>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</si>
  <si>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</si>
  <si>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</si>
  <si>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</si>
  <si>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</si>
  <si>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</si>
  <si>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</si>
  <si>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</si>
  <si>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</si>
  <si>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</si>
  <si>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</si>
  <si>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</si>
  <si>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</si>
  <si>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</si>
  <si>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</si>
  <si>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</si>
  <si>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</si>
  <si>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</si>
  <si>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</si>
  <si>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</si>
  <si>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</si>
  <si>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</si>
  <si>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</si>
  <si>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</si>
  <si>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</si>
  <si>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</si>
  <si>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</si>
  <si>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</si>
  <si>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</si>
  <si>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</si>
  <si>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</si>
  <si>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</si>
  <si>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</si>
  <si>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</si>
  <si>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</si>
  <si>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</si>
  <si>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</si>
  <si>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</si>
  <si>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</si>
  <si>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</si>
  <si>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</si>
  <si>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</si>
  <si>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</si>
  <si>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</si>
  <si>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</si>
  <si>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</si>
  <si>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</si>
  <si>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</si>
  <si>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</si>
  <si>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</si>
  <si>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</si>
  <si>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</si>
  <si>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</si>
  <si>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</si>
  <si>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</si>
  <si>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</si>
  <si>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</si>
  <si>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</si>
  <si>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</si>
  <si>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</si>
  <si>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</si>
  <si>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</si>
  <si>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</si>
  <si>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</si>
  <si>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</si>
  <si>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</si>
  <si>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</si>
  <si>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</si>
  <si>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</si>
  <si>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</si>
  <si>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</si>
  <si>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</si>
  <si>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</si>
  <si>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</si>
  <si>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</si>
  <si>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</si>
  <si>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</si>
  <si>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</si>
  <si>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</si>
  <si>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</si>
  <si>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</si>
  <si>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</si>
  <si>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</si>
  <si>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</si>
  <si>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</si>
  <si>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</si>
  <si>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</si>
  <si>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</si>
  <si>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</si>
  <si>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</si>
  <si>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</si>
  <si>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</si>
  <si>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</si>
  <si>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</si>
  <si>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</si>
  <si>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</si>
  <si>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</si>
  <si>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</si>
  <si>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</si>
  <si>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</si>
  <si>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</si>
  <si>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</si>
  <si>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</si>
  <si>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</si>
  <si>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</si>
  <si>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</si>
  <si>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</si>
  <si>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</si>
  <si>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</si>
  <si>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</si>
  <si>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</si>
  <si>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</si>
  <si>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</si>
  <si>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</si>
  <si>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</si>
  <si>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</si>
  <si>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</si>
  <si>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</si>
  <si>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</si>
  <si>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</si>
  <si>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</si>
  <si>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</si>
  <si>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</si>
  <si>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</si>
  <si>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</si>
  <si>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</si>
  <si>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</si>
  <si>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</si>
  <si>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</si>
  <si>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</si>
  <si>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</si>
  <si>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</si>
  <si>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</si>
  <si>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</si>
  <si>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</si>
  <si>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</si>
  <si>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</si>
  <si>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</si>
  <si>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</si>
  <si>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</si>
  <si>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</si>
  <si>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</si>
  <si>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</si>
  <si>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</si>
  <si>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</si>
  <si>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</si>
  <si>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</si>
  <si>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</si>
  <si>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</si>
  <si>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</si>
  <si>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</si>
  <si>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</si>
  <si>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</si>
  <si>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</si>
  <si>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</si>
  <si>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</si>
  <si>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</si>
  <si>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</si>
  <si>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</si>
  <si>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</si>
  <si>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</si>
  <si>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</si>
  <si>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</si>
  <si>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</si>
  <si>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</si>
  <si>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</si>
  <si>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</si>
  <si>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</si>
  <si>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</si>
  <si>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</si>
  <si>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</si>
  <si>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</si>
  <si>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</si>
  <si>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</si>
  <si>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</si>
  <si>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</si>
  <si>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</si>
  <si>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</si>
  <si>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</si>
  <si>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</si>
  <si>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</si>
  <si>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</si>
  <si>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</si>
  <si>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</si>
  <si>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</si>
  <si>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</si>
  <si>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</si>
  <si>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</si>
  <si>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</si>
  <si>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</si>
  <si>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</si>
  <si>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</si>
  <si>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</si>
  <si>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</si>
  <si>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</si>
  <si>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</si>
  <si>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</si>
  <si>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</si>
  <si>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</si>
  <si>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</si>
  <si>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</si>
  <si>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</si>
  <si>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</si>
  <si>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</si>
  <si>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</si>
  <si>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</si>
  <si>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</si>
  <si>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</si>
  <si>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</si>
  <si>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</si>
  <si>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</si>
  <si>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</si>
  <si>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</si>
  <si>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</si>
  <si>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</si>
  <si>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</si>
  <si>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</si>
  <si>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</si>
  <si>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</si>
  <si>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</si>
  <si>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</si>
  <si>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</si>
  <si>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</si>
  <si>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</si>
  <si>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</si>
  <si>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</si>
  <si>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</si>
  <si>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</si>
  <si>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</si>
  <si>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</si>
  <si>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</si>
  <si>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</si>
  <si>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</si>
  <si>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</si>
  <si>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</si>
  <si>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</si>
  <si>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</si>
  <si>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</si>
  <si>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</si>
  <si>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</si>
  <si>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</si>
  <si>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</si>
  <si>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</si>
  <si>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</si>
  <si>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</si>
  <si>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</si>
  <si>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</si>
  <si>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</si>
  <si>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</si>
  <si>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</si>
  <si>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</si>
  <si>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</si>
  <si>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</si>
  <si>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</si>
  <si>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</si>
  <si>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</si>
  <si>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</si>
  <si>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</si>
  <si>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</si>
  <si>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</si>
  <si>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</si>
  <si>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</si>
  <si>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</si>
  <si>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</si>
  <si>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</si>
  <si>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</si>
  <si>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</si>
  <si>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</si>
  <si>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</si>
  <si>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</si>
  <si>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</si>
  <si>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</si>
  <si>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</si>
  <si>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</si>
  <si>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</si>
  <si>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</si>
  <si>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</si>
  <si>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</si>
  <si>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</si>
  <si>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</si>
  <si>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</si>
  <si>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</si>
  <si>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</si>
  <si>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</si>
  <si>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</si>
  <si>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</si>
  <si>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</si>
  <si>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</si>
  <si>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</si>
  <si>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</si>
  <si>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</si>
  <si>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</si>
  <si>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</si>
  <si>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</si>
  <si>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</si>
  <si>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</si>
  <si>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</si>
  <si>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</si>
  <si>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</si>
  <si>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</si>
  <si>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</si>
  <si>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</si>
  <si>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</si>
  <si>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</si>
  <si>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</si>
  <si>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</si>
  <si>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</si>
  <si>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</si>
  <si>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</si>
  <si>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</si>
  <si>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</si>
  <si>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</si>
  <si>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</si>
  <si>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</si>
  <si>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</si>
  <si>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</si>
  <si>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</si>
  <si>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</si>
  <si>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</si>
  <si>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</si>
  <si>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</si>
  <si>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</si>
  <si>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</si>
  <si>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</si>
  <si>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</si>
  <si>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</si>
  <si>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</si>
  <si>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</si>
  <si>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</si>
  <si>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</si>
  <si>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</si>
  <si>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</si>
  <si>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</si>
  <si>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</si>
  <si>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</si>
  <si>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</si>
  <si>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</si>
  <si>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</si>
  <si>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</si>
  <si>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</si>
  <si>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</si>
  <si>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</si>
  <si>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</si>
  <si>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</si>
  <si>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</si>
  <si>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</si>
  <si>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</si>
  <si>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</si>
  <si>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</si>
  <si>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</si>
  <si>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</si>
  <si>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</si>
  <si>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</si>
  <si>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</si>
  <si>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</si>
  <si>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</si>
  <si>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</si>
  <si>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</si>
  <si>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</si>
  <si>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</si>
  <si>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</si>
  <si>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</si>
  <si>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</si>
  <si>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</si>
  <si>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</si>
  <si>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</si>
  <si>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</si>
  <si>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</si>
  <si>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</si>
  <si>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</si>
  <si>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</si>
  <si>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</si>
  <si>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</si>
  <si>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</si>
  <si>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</si>
  <si>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</si>
  <si>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</si>
  <si>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</si>
  <si>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</si>
  <si>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</si>
  <si>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</si>
  <si>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</si>
  <si>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</si>
  <si>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</si>
  <si>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</si>
  <si>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</si>
  <si>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</si>
  <si>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</si>
  <si>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</si>
  <si>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</si>
  <si>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</si>
  <si>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</si>
  <si>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</si>
  <si>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</si>
  <si>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</si>
  <si>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</si>
  <si>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</si>
  <si>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</si>
  <si>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</si>
  <si>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</si>
  <si>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</si>
  <si>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</si>
  <si>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</si>
  <si>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</si>
  <si>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</si>
  <si>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</si>
  <si>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</si>
  <si>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</si>
  <si>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</si>
  <si>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</si>
  <si>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</si>
  <si>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</si>
  <si>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</si>
  <si>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</si>
  <si>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</si>
  <si>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</si>
  <si>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</si>
  <si>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</si>
  <si>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</si>
  <si>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</si>
  <si>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</si>
  <si>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</si>
  <si>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</si>
  <si>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</si>
  <si>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</si>
  <si>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</si>
  <si>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</si>
  <si>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</si>
  <si>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</si>
  <si>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</si>
  <si>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</si>
  <si>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</si>
  <si>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</si>
  <si>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</si>
  <si>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</si>
  <si>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</si>
  <si>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</si>
  <si>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</si>
  <si>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</si>
  <si>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</si>
  <si>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</si>
  <si>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</si>
  <si>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</si>
  <si>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</si>
  <si>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</si>
  <si>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</si>
  <si>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</si>
  <si>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</si>
  <si>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</si>
  <si>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</si>
  <si>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</si>
  <si>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</si>
  <si>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</si>
  <si>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</si>
  <si>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</si>
  <si>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</si>
  <si>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</si>
  <si>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</si>
  <si>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</si>
  <si>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</si>
  <si>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</si>
  <si>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</si>
  <si>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</si>
  <si>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</si>
  <si>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</si>
  <si>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</si>
  <si>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</si>
  <si>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</si>
  <si>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</si>
  <si>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</si>
  <si>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</si>
  <si>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</si>
  <si>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</si>
  <si>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</si>
  <si>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</si>
  <si>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</si>
  <si>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</si>
  <si>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</si>
  <si>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</si>
  <si>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</si>
  <si>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</si>
  <si>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</si>
  <si>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</si>
  <si>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</si>
  <si>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</si>
  <si>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</si>
  <si>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</si>
  <si>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</si>
  <si>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</si>
  <si>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</si>
  <si>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</si>
  <si>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</si>
  <si>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</si>
  <si>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</si>
  <si>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</si>
  <si>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</si>
  <si>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</si>
  <si>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</si>
  <si>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</si>
  <si>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</si>
  <si>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</si>
  <si>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</si>
  <si>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</si>
  <si>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</si>
  <si>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</si>
  <si>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</si>
  <si>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</si>
  <si>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</si>
  <si>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</si>
  <si>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</si>
  <si>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</si>
  <si>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</si>
  <si>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</si>
  <si>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</si>
  <si>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</si>
  <si>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</si>
  <si>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</si>
  <si>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</si>
  <si>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</si>
  <si>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</si>
  <si>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</si>
  <si>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</si>
  <si>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</si>
  <si>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</si>
  <si>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</si>
  <si>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</si>
  <si>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</si>
  <si>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</si>
  <si>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</si>
  <si>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</si>
  <si>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</si>
  <si>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</si>
  <si>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</si>
  <si>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</si>
  <si>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</si>
  <si>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</si>
  <si>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</si>
  <si>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</si>
  <si>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</si>
  <si>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</si>
  <si>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</si>
  <si>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</si>
  <si>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</si>
  <si>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</si>
  <si>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</si>
  <si>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</si>
  <si>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</si>
  <si>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</si>
  <si>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</si>
  <si>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</si>
  <si>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</si>
  <si>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</si>
  <si>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</si>
  <si>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</si>
  <si>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</si>
  <si>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</si>
  <si>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</si>
  <si>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</si>
  <si>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</si>
  <si>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</si>
  <si>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</si>
  <si>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</si>
  <si>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</si>
  <si>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</si>
  <si>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</si>
  <si>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</si>
  <si>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</si>
  <si>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</si>
  <si>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</si>
  <si>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</si>
  <si>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</si>
  <si>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</si>
  <si>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</si>
  <si>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</si>
  <si>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</si>
  <si>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</si>
  <si>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</si>
  <si>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</si>
  <si>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</si>
  <si>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</si>
  <si>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</si>
  <si>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</si>
  <si>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</si>
  <si>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</si>
  <si>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</si>
  <si>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</si>
  <si>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</si>
  <si>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</si>
  <si>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</si>
  <si>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</si>
  <si>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</si>
  <si>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</si>
  <si>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</si>
  <si>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</si>
  <si>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</si>
  <si>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</si>
  <si>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</si>
  <si>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</si>
  <si>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</si>
  <si>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</si>
  <si>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</si>
  <si>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</si>
  <si>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</si>
  <si>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</si>
  <si>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</si>
  <si>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</si>
  <si>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</si>
  <si>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</si>
  <si>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</si>
  <si>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</si>
  <si>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</si>
  <si>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</si>
  <si>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</si>
  <si>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</si>
  <si>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</si>
  <si>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</si>
  <si>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</si>
  <si>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</si>
  <si>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</si>
  <si>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</si>
  <si>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</si>
  <si>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</si>
  <si>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</si>
  <si>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</si>
  <si>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</si>
  <si>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</si>
  <si>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</si>
  <si>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</si>
  <si>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</si>
  <si>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</si>
  <si>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</si>
  <si>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</si>
  <si>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</si>
  <si>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</si>
  <si>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</si>
  <si>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</si>
  <si>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</si>
  <si>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</si>
  <si>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</si>
  <si>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</si>
  <si>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</si>
  <si>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</si>
  <si>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</si>
  <si>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</si>
  <si>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</si>
  <si>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</si>
  <si>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</si>
  <si>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</si>
  <si>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</si>
  <si>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</si>
  <si>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</si>
  <si>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</si>
  <si>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</si>
  <si>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</si>
  <si>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</si>
  <si>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</si>
  <si>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</si>
  <si>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</si>
  <si>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</si>
  <si>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</si>
  <si>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</si>
  <si>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</si>
  <si>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</si>
  <si>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</si>
  <si>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</si>
  <si>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</si>
  <si>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</si>
  <si>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</si>
  <si>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</si>
  <si>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</si>
  <si>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</si>
  <si>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</si>
  <si>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</si>
  <si>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</si>
  <si>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</si>
  <si>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</si>
  <si>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</si>
  <si>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</si>
  <si>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</si>
  <si>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</si>
  <si>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</si>
  <si>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</si>
  <si>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</si>
  <si>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</si>
  <si>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</si>
  <si>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</si>
  <si>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</si>
  <si>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</si>
  <si>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</si>
  <si>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</si>
  <si>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</si>
  <si>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</si>
  <si>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</si>
  <si>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</si>
  <si>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</si>
  <si>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</si>
  <si>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</si>
  <si>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</si>
  <si>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</si>
  <si>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</si>
  <si>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</si>
  <si>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</si>
  <si>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</si>
  <si>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</si>
  <si>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</si>
  <si>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</si>
  <si>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</si>
  <si>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</si>
  <si>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</si>
  <si>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</si>
  <si>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</si>
  <si>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</si>
  <si>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</si>
  <si>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</si>
  <si>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</si>
  <si>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</si>
  <si>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</si>
  <si>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</si>
  <si>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</si>
  <si>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</si>
  <si>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</si>
  <si>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</si>
  <si>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</si>
  <si>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</si>
  <si>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</si>
  <si>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</si>
  <si>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</si>
  <si>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</si>
  <si>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</si>
  <si>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</si>
  <si>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</si>
  <si>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</si>
  <si>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</si>
  <si>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</si>
  <si>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</si>
  <si>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</si>
  <si>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</si>
  <si>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</si>
  <si>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</si>
  <si>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</si>
  <si>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</si>
  <si>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</si>
  <si>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</si>
  <si>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</si>
  <si>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</si>
  <si>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</si>
  <si>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</si>
  <si>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</si>
  <si>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</si>
  <si>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</si>
  <si>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</si>
  <si>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</si>
  <si>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</si>
  <si>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</si>
  <si>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</si>
  <si>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</si>
  <si>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</si>
  <si>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</si>
  <si>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</si>
  <si>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</si>
  <si>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</si>
  <si>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</si>
  <si>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</si>
  <si>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</si>
  <si>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</si>
  <si>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</si>
  <si>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</si>
  <si>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</si>
  <si>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</si>
  <si>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</si>
  <si>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</si>
  <si>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</si>
  <si>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</si>
  <si>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</si>
  <si>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</si>
  <si>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</si>
  <si>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</si>
  <si>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</si>
  <si>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</si>
  <si>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</si>
  <si>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</si>
  <si>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</si>
  <si>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</si>
  <si>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</si>
  <si>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</si>
  <si>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</si>
  <si>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</si>
  <si>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</si>
  <si>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</si>
  <si>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</si>
  <si>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</si>
  <si>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</si>
  <si>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</si>
  <si>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</si>
  <si>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</si>
  <si>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</si>
  <si>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</si>
  <si>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</si>
  <si>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</si>
  <si>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</si>
  <si>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</si>
  <si>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</si>
  <si>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</si>
  <si>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</si>
  <si>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</si>
  <si>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</si>
  <si>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</si>
  <si>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</si>
  <si>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</si>
  <si>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</si>
  <si>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</si>
  <si>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</si>
  <si>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</si>
  <si>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</si>
  <si>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</si>
  <si>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</si>
  <si>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</si>
  <si>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</si>
  <si>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</si>
  <si>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</si>
  <si>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</si>
  <si>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</si>
  <si>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</si>
  <si>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</si>
  <si>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</si>
  <si>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</si>
  <si>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</si>
  <si>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</si>
  <si>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</si>
  <si>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</si>
  <si>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</si>
  <si>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</si>
  <si>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</si>
  <si>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</si>
  <si>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</si>
  <si>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</si>
  <si>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</si>
  <si>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</si>
  <si>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</si>
  <si>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</si>
  <si>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</si>
  <si>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</si>
  <si>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</si>
  <si>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</si>
  <si>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</si>
  <si>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</si>
  <si>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</si>
  <si>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</si>
  <si>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</si>
  <si>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</si>
  <si>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</si>
  <si>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</si>
  <si>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</si>
  <si>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</si>
  <si>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</si>
  <si>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</si>
  <si>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</si>
  <si>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</si>
  <si>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</si>
  <si>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</si>
  <si>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</si>
  <si>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</si>
  <si>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</si>
  <si>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</si>
  <si>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</si>
  <si>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</si>
  <si>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</si>
  <si>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</si>
  <si>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</si>
  <si>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</si>
  <si>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</si>
  <si>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</si>
  <si>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</si>
  <si>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</si>
  <si>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</si>
  <si>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</si>
  <si>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</si>
  <si>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</si>
  <si>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</si>
  <si>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</si>
  <si>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</si>
  <si>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</si>
  <si>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</si>
  <si>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</si>
  <si>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</si>
  <si>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</si>
  <si>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</si>
  <si>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</si>
  <si>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</si>
  <si>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</si>
  <si>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</si>
  <si>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</si>
  <si>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</si>
  <si>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</si>
  <si>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</si>
  <si>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</si>
  <si>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</si>
  <si>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</si>
  <si>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</si>
  <si>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</si>
  <si>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</si>
  <si>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</si>
  <si>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</si>
  <si>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</si>
  <si>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</si>
  <si>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</si>
  <si>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</si>
  <si>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</si>
  <si>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</si>
  <si>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</si>
  <si>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</si>
  <si>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</si>
  <si>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</si>
  <si>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</si>
  <si>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</si>
  <si>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</si>
  <si>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</si>
  <si>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</si>
  <si>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</si>
  <si>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</si>
  <si>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</si>
  <si>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</si>
  <si>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</si>
  <si>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</si>
  <si>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</si>
  <si>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</si>
  <si>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</si>
  <si>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</si>
  <si>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</si>
  <si>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</si>
  <si>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</si>
  <si>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</si>
  <si>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</si>
  <si>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</si>
  <si>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</si>
  <si>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</si>
  <si>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</si>
  <si>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</si>
  <si>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</si>
  <si>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</si>
  <si>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</si>
  <si>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</si>
  <si>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</si>
  <si>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</si>
  <si>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</si>
  <si>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</si>
  <si>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</si>
  <si>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</si>
  <si>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</si>
  <si>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</si>
  <si>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</si>
  <si>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</si>
  <si>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</si>
  <si>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</si>
  <si>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</si>
  <si>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</si>
  <si>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</si>
  <si>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</si>
  <si>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</si>
  <si>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</si>
  <si>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</si>
  <si>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</si>
  <si>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</si>
  <si>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</si>
  <si>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</si>
  <si>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</si>
  <si>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</si>
  <si>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</si>
  <si>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</si>
  <si>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</si>
  <si>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</si>
  <si>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</si>
  <si>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</si>
  <si>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</si>
  <si>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</si>
  <si>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</si>
  <si>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</si>
  <si>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</si>
  <si>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</si>
  <si>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</si>
  <si>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</si>
  <si>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</si>
  <si>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</si>
  <si>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</si>
  <si>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</si>
  <si>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</si>
  <si>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</si>
  <si>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</si>
  <si>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</si>
  <si>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</si>
  <si>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</si>
  <si>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</si>
  <si>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</si>
  <si>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</si>
  <si>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</si>
  <si>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</si>
  <si>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</si>
  <si>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</si>
  <si>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</si>
  <si>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</si>
  <si>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</si>
  <si>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</si>
  <si>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</si>
  <si>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</si>
  <si>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</si>
  <si>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</si>
  <si>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</si>
  <si>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</si>
  <si>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</si>
  <si>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</si>
  <si>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</si>
  <si>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</si>
  <si>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</si>
  <si>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</si>
  <si>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</si>
  <si>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</si>
  <si>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</si>
  <si>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</si>
  <si>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</si>
  <si>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</si>
  <si>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</si>
  <si>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</si>
  <si>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</si>
  <si>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</si>
  <si>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</si>
  <si>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</si>
  <si>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</si>
  <si>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</si>
  <si>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</si>
  <si>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</si>
  <si>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</si>
  <si>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</si>
  <si>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</si>
  <si>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</si>
  <si>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</si>
  <si>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</si>
  <si>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</si>
  <si>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</si>
  <si>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</si>
  <si>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</si>
  <si>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</si>
  <si>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</si>
  <si>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</si>
  <si>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</si>
  <si>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</si>
  <si>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</si>
  <si>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</si>
  <si>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</si>
  <si>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</si>
  <si>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</si>
  <si>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</si>
  <si>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</si>
  <si>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</si>
  <si>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</si>
  <si>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</si>
  <si>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</si>
  <si>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</si>
  <si>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</si>
  <si>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</si>
  <si>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</si>
  <si>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</si>
  <si>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</si>
  <si>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</si>
  <si>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</si>
  <si>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</si>
  <si>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</si>
  <si>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</si>
  <si>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</si>
  <si>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</si>
  <si>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</si>
  <si>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</si>
  <si>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</si>
  <si>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</si>
  <si>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</si>
  <si>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</si>
  <si>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</si>
  <si>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</si>
  <si>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</si>
  <si>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</si>
  <si>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</si>
  <si>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</si>
  <si>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</si>
  <si>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</si>
  <si>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</si>
  <si>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</si>
  <si>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</si>
  <si>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</si>
  <si>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</si>
  <si>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</si>
  <si>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</si>
  <si>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</si>
  <si>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</si>
  <si>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</si>
  <si>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</si>
  <si>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</si>
  <si>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</si>
  <si>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</si>
  <si>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</si>
  <si>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</si>
  <si>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</si>
  <si>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</si>
  <si>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</si>
  <si>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</si>
  <si>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</si>
  <si>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</si>
  <si>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</si>
  <si>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</si>
  <si>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</si>
  <si>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</si>
  <si>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</si>
  <si>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</si>
  <si>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</si>
  <si>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</si>
  <si>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</si>
  <si>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</si>
  <si>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</si>
  <si>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</si>
  <si>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</si>
  <si>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</si>
  <si>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</si>
  <si>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</si>
  <si>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</si>
  <si>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</si>
  <si>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</si>
  <si>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</si>
  <si>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</si>
  <si>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</si>
  <si>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</si>
  <si>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</si>
  <si>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</si>
  <si>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</si>
  <si>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</si>
  <si>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</si>
  <si>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</si>
  <si>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</si>
  <si>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</si>
  <si>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</si>
  <si>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</si>
  <si>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</si>
  <si>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</si>
  <si>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</si>
  <si>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</si>
  <si>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</si>
  <si>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</si>
  <si>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</si>
  <si>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</si>
  <si>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</si>
  <si>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</si>
  <si>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</si>
  <si>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</si>
  <si>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</si>
  <si>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</si>
  <si>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</si>
  <si>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</si>
  <si>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</si>
  <si>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</si>
  <si>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</si>
  <si>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</si>
  <si>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</si>
  <si>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</si>
  <si>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</si>
  <si>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</si>
  <si>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</si>
  <si>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</si>
  <si>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</si>
  <si>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</si>
  <si>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</si>
  <si>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</si>
  <si>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</si>
  <si>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</si>
  <si>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</si>
  <si>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</si>
  <si>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</si>
  <si>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</si>
  <si>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</si>
  <si>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</si>
  <si>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</si>
  <si>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</si>
  <si>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</si>
  <si>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</si>
  <si>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</si>
  <si>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</si>
  <si>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</si>
  <si>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</si>
  <si>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</si>
  <si>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</si>
  <si>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</si>
  <si>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</si>
  <si>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</si>
  <si>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</si>
  <si>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</si>
  <si>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</si>
  <si>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</si>
  <si>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</si>
  <si>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</si>
  <si>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</si>
  <si>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</si>
  <si>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</si>
  <si>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</si>
  <si>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</si>
  <si>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</si>
  <si>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</si>
  <si>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</si>
  <si>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</si>
  <si>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</si>
  <si>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</si>
  <si>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</si>
  <si>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</si>
  <si>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</si>
  <si>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</si>
  <si>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</si>
  <si>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</si>
  <si>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</si>
  <si>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</si>
  <si>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</si>
  <si>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</si>
  <si>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</si>
  <si>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</si>
  <si>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</si>
  <si>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</si>
  <si>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</si>
  <si>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</si>
  <si>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</si>
  <si>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</si>
  <si>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</si>
  <si>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</si>
  <si>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</si>
  <si>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</si>
  <si>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</si>
  <si>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</si>
  <si>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</si>
  <si>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</si>
  <si>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</si>
  <si>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</si>
  <si>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</si>
  <si>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</si>
  <si>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</si>
  <si>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</si>
  <si>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</si>
  <si>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</si>
  <si>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</si>
  <si>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</si>
  <si>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</si>
  <si>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</si>
  <si>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</si>
  <si>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</si>
  <si>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</si>
  <si>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</si>
  <si>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</si>
  <si>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</si>
  <si>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</si>
  <si>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</si>
  <si>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</si>
  <si>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</si>
  <si>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</si>
  <si>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</si>
  <si>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</si>
  <si>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</si>
  <si>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</si>
  <si>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</si>
  <si>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</si>
  <si>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</si>
  <si>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</si>
  <si>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</si>
  <si>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</si>
  <si>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</si>
  <si>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</si>
  <si>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</si>
  <si>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</si>
  <si>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</si>
  <si>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</si>
  <si>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</si>
  <si>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</si>
  <si>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</si>
  <si>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</si>
  <si>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</si>
  <si>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</si>
  <si>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</si>
  <si>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</si>
  <si>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</si>
  <si>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</si>
  <si>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</si>
  <si>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</si>
  <si>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</si>
  <si>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</si>
  <si>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</si>
  <si>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</si>
  <si>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</si>
  <si>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</si>
  <si>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</si>
  <si>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</si>
  <si>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</si>
  <si>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</si>
  <si>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</si>
  <si>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</si>
  <si>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</si>
  <si>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</si>
  <si>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</si>
  <si>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</si>
  <si>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</si>
  <si>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</si>
  <si>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</si>
  <si>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</si>
  <si>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</si>
  <si>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</si>
  <si>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</si>
  <si>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</si>
  <si>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</si>
  <si>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</si>
  <si>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</si>
  <si>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</si>
  <si>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</si>
  <si>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</si>
  <si>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</si>
  <si>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</si>
  <si>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</si>
  <si>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</si>
  <si>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</si>
  <si>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</si>
  <si>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</si>
  <si>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</si>
  <si>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</si>
  <si>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</si>
  <si>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</si>
  <si>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</si>
  <si>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</si>
  <si>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</si>
  <si>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</si>
  <si>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</si>
  <si>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</si>
  <si>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</si>
  <si>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</si>
  <si>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</si>
  <si>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</si>
  <si>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</si>
  <si>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</si>
  <si>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</si>
  <si>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</si>
  <si>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</si>
  <si>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</si>
  <si>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</si>
  <si>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</si>
  <si>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</si>
  <si>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</si>
  <si>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</si>
  <si>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</si>
  <si>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</si>
  <si>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</si>
  <si>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</si>
  <si>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</si>
  <si>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</si>
  <si>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</si>
  <si>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</si>
  <si>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</si>
  <si>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</si>
  <si>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</si>
  <si>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</si>
  <si>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</si>
  <si>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</si>
  <si>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</si>
  <si>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</si>
  <si>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</si>
  <si>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</si>
  <si>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</si>
  <si>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</si>
  <si>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</si>
  <si>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</si>
  <si>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</si>
  <si>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</si>
  <si>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</si>
  <si>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</si>
  <si>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</si>
  <si>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</si>
  <si>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</si>
  <si>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</si>
  <si>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</si>
  <si>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</si>
  <si>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</si>
  <si>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</si>
  <si>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</si>
  <si>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</si>
  <si>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</si>
  <si>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</si>
  <si>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</si>
  <si>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</si>
  <si>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</si>
  <si>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</si>
  <si>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</si>
  <si>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</si>
  <si>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</si>
  <si>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</si>
  <si>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</si>
  <si>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</si>
  <si>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</si>
  <si>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</si>
  <si>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</si>
  <si>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</si>
  <si>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</si>
  <si>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</si>
  <si>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</si>
  <si>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</si>
  <si>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</si>
  <si>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</si>
  <si>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</si>
  <si>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</si>
  <si>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</si>
  <si>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</si>
  <si>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</si>
  <si>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</si>
  <si>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</si>
  <si>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</si>
  <si>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</si>
  <si>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</si>
  <si>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</si>
  <si>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</si>
  <si>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</si>
  <si>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</si>
  <si>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</si>
  <si>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</si>
  <si>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</si>
  <si>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</si>
  <si>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</si>
  <si>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</si>
  <si>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</si>
  <si>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</si>
  <si>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</si>
  <si>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</si>
  <si>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</si>
  <si>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</si>
  <si>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</si>
  <si>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</si>
  <si>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</si>
  <si>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</si>
  <si>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</si>
  <si>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</si>
  <si>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</si>
  <si>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</si>
  <si>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</si>
  <si>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</si>
  <si>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</si>
  <si>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</si>
  <si>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</si>
  <si>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</si>
  <si>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</si>
  <si>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</si>
  <si>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</si>
  <si>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</si>
  <si>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</si>
  <si>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</si>
  <si>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</si>
  <si>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</si>
  <si>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</si>
  <si>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</si>
  <si>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</si>
  <si>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</si>
  <si>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</si>
  <si>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</si>
  <si>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</si>
  <si>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</si>
  <si>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</si>
  <si>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</si>
  <si>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</si>
  <si>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</si>
  <si>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</si>
  <si>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</si>
  <si>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</si>
  <si>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</si>
  <si>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</si>
  <si>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</si>
  <si>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</si>
  <si>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</si>
  <si>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</si>
  <si>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</si>
  <si>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</si>
  <si>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</si>
  <si>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</si>
  <si>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again down </t>
  </si>
  <si>
    <t>again down   EM team need 20 mins</t>
  </si>
  <si>
    <t>PCM-20251018-00000537</t>
  </si>
  <si>
    <t>EM team need 70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</si>
  <si>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</si>
  <si>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</si>
  <si>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</si>
  <si>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</si>
  <si>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</si>
  <si>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</si>
  <si>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</si>
  <si>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</si>
  <si>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</si>
  <si>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</si>
  <si>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</si>
  <si>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</si>
  <si>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</si>
  <si>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</si>
  <si>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</si>
  <si>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</si>
  <si>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</si>
  <si>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</si>
  <si>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</si>
  <si>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</si>
  <si>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</si>
  <si>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</si>
  <si>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</si>
  <si>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</si>
  <si>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</si>
  <si>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</si>
  <si>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</si>
  <si>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</si>
  <si>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</si>
  <si>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</si>
  <si>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</si>
  <si>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</si>
  <si>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</si>
  <si>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</si>
  <si>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</si>
  <si>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</si>
  <si>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</si>
  <si>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</si>
  <si>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</si>
  <si>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</si>
  <si>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</si>
  <si>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</si>
  <si>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</si>
  <si>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</si>
  <si>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</si>
  <si>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</si>
  <si>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</si>
  <si>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</si>
  <si>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</si>
  <si>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</si>
  <si>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</si>
  <si>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</si>
  <si>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</si>
  <si>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</si>
  <si>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</si>
  <si>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</si>
  <si>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</si>
  <si>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</si>
  <si>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</si>
  <si>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</si>
  <si>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</si>
  <si>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</si>
  <si>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</si>
  <si>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</si>
  <si>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</si>
  <si>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</si>
  <si>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</si>
  <si>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</si>
  <si>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</si>
  <si>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</si>
  <si>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</si>
  <si>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</si>
  <si>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</si>
  <si>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</si>
  <si>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</si>
  <si>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</si>
  <si>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</si>
  <si>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</si>
  <si>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</si>
  <si>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</si>
  <si>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</si>
  <si>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</si>
  <si>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</si>
  <si>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</si>
  <si>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</si>
  <si>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</si>
  <si>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PCM-20251018-00000460</t>
  </si>
  <si>
    <t>ETA 45 min</t>
  </si>
  <si>
    <t>PCM-20251018-00000517</t>
  </si>
  <si>
    <t xml:space="preserve">ETA 55 min </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</si>
  <si>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</si>
  <si>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</si>
  <si>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</si>
  <si>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</si>
  <si>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</si>
  <si>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</si>
  <si>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</si>
  <si>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</si>
  <si>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</si>
  <si>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</si>
  <si>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</si>
  <si>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</si>
  <si>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</si>
  <si>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</si>
  <si>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PCM-20251018-00000684</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</si>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</sst>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33" fillId="21" borderId="20" xfId="0" applyFont="1" applyFill="1" applyBorder="1" applyAlignment="1">
      <alignment wrapText="1"/>
    </xf>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4" totalsRowShown="0" headerRowDxfId="174" dataDxfId="173" headerRowBorderDxfId="171" tableBorderDxfId="172" totalsRowBorderDxfId="170">
  <autoFilter ref="A1:L11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5" totalsRowShown="0" headerRowDxfId="157" dataDxfId="156" headerRowBorderDxfId="154" tableBorderDxfId="155" totalsRowBorderDxfId="153">
  <autoFilter ref="A1:CJ1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5" totalsRowShown="0" headerRowDxfId="48" dataDxfId="47" headerRowBorderDxfId="45" tableBorderDxfId="46" totalsRowBorderDxfId="44">
  <autoFilter ref="A1:L3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1" totalsRowShown="0" headerRowDxfId="31" dataDxfId="30" headerRowBorderDxfId="28" tableBorderDxfId="29">
  <autoFilter ref="A1:L57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4"/>
  <sheetViews>
    <sheetView workbookViewId="0">
      <selection activeCell="D10" sqref="D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285.47027881944086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4.9749663194379536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59" t="s">
        <v>18388</v>
      </c>
      <c r="E4" s="140"/>
      <c r="F4" s="141">
        <v>45948.33116898148</v>
      </c>
      <c r="G4" s="142">
        <f ca="1">IFERROR(NOW()-F4,"")</f>
        <v>8.7535763886990026E-2</v>
      </c>
      <c r="H4" s="141">
        <v>45948.33116898148</v>
      </c>
      <c r="I4" s="139" t="str">
        <f>IFERROR(VLOOKUP(D4,DB!A:F,6,0),"")</f>
        <v>SCECO</v>
      </c>
      <c r="J4" s="139" t="str">
        <f>IFERROR(VLOOKUP(D4,DB!A:G,7,0),"")</f>
        <v>Vandalized</v>
      </c>
      <c r="K4" s="143" t="s">
        <v>38969</v>
      </c>
      <c r="L4" s="144" t="str">
        <f>IFERROR(VLOOKUP(D4,DB!A:I,9,0),"")</f>
        <v>Latis</v>
      </c>
      <c r="M4" s="67"/>
    </row>
    <row r="5" spans="1:15" ht="15" customHeight="1">
      <c r="A5" s="138" t="s">
        <v>38970</v>
      </c>
      <c r="B5" s="139" t="str">
        <f>IFERROR(VLOOKUP(D5,DB!A:K,11,0),"")</f>
        <v>R1</v>
      </c>
      <c r="C5" s="139">
        <v>1</v>
      </c>
      <c r="D5" s="159" t="s">
        <v>21631</v>
      </c>
      <c r="E5" s="140" t="s">
        <v>38964</v>
      </c>
      <c r="F5" s="141">
        <v>45948.356550925928</v>
      </c>
      <c r="G5" s="142">
        <f ca="1">IFERROR(NOW()-F5,"")</f>
        <v>6.2153819439117797E-2</v>
      </c>
      <c r="H5" s="141">
        <v>45948.351689814815</v>
      </c>
      <c r="I5" s="139" t="str">
        <f>IFERROR(VLOOKUP(D5,DB!A:F,6,0),"")</f>
        <v>Generator-SG</v>
      </c>
      <c r="J5" s="139" t="str">
        <f>IFERROR(VLOOKUP(D5,DB!A:G,7,0),"")</f>
        <v>Dead</v>
      </c>
      <c r="K5" s="143" t="s">
        <v>38971</v>
      </c>
      <c r="L5" s="144" t="str">
        <f>IFERROR(VLOOKUP(D5,DB!A:I,9,0),"")</f>
        <v>Latis</v>
      </c>
      <c r="M5" s="67"/>
    </row>
    <row r="6" spans="1:15" ht="15" customHeight="1">
      <c r="A6" s="138"/>
      <c r="B6" s="139" t="str">
        <f>IFERROR(VLOOKUP(D6,DB!A:K,11,0),"")</f>
        <v/>
      </c>
      <c r="C6" s="139"/>
      <c r="D6" s="139"/>
      <c r="E6" s="140"/>
      <c r="F6" s="141"/>
      <c r="G6" s="142">
        <f ca="1">IFERROR(NOW()-F6,"")</f>
        <v>45948.418704745367</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43"/>
      <c r="E7" s="140"/>
      <c r="F7" s="141"/>
      <c r="G7" s="142">
        <f ca="1">IFERROR(NOW()-F7,"")</f>
        <v>45948.418704745367</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45948.418704745367</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45948.418704745367</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45948.418704745367</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45948.418704745367</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45948.418704745367</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43"/>
      <c r="E13" s="140"/>
      <c r="F13" s="141"/>
      <c r="G13" s="142">
        <f ca="1">IFERROR(NOW()-F13,"")</f>
        <v>45948.418704745367</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45948.418704745367</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45948.418704745367</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45948.418704745367</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45948.418704745367</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45948.418704745367</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45948.418704745367</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45948.418704745367</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45948.418704745367</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45948.418704745367</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45948.418704745367</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45948.418704745367</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45948.418704745367</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45948.418704745367</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45948.418704745367</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45948.418704745367</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45948.418704745367</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45948.418704745367</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45948.418704745367</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45948.418704745367</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45948.418704745367</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45948.418704745367</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45948.418704745367</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45948.418704745367</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45948.418704745367</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45948.418704745367</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45948.418704745367</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45948.418704745367</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45948.418704745367</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45948.418704745367</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45948.418704745367</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45948.418704745367</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45948.418704745367</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45948.418704745367</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45948.418704745367</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45948.418704745367</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45948.418704745367</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45948.418704745367</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45948.418704745367</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45948.418704745367</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45948.418704745367</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45948.418704745367</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45948.418704745367</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45948.418704745367</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45948.418704745367</v>
      </c>
      <c r="H57" s="141"/>
      <c r="I57" s="139" t="str">
        <f>IFERROR(VLOOKUP(D57,DB!A:F,6,0),"")</f>
        <v/>
      </c>
      <c r="J57" s="139" t="str">
        <f>IFERROR(VLOOKUP(D57,DB!A:G,7,0),"")</f>
        <v/>
      </c>
      <c r="K57" s="143"/>
      <c r="L57" s="144" t="str">
        <f>IFERROR(VLOOKUP(D57,DB!A:I,9,0),"")</f>
        <v/>
      </c>
    </row>
    <row r="58" spans="1:12" ht="15" customHeight="1">
      <c r="A58" s="160"/>
      <c r="B58" s="161" t="str">
        <f>IFERROR(VLOOKUP(D58,DB!A:K,11,0),"")</f>
        <v/>
      </c>
      <c r="C58" s="161"/>
      <c r="D58" s="161"/>
      <c r="E58" s="162"/>
      <c r="F58" s="163"/>
      <c r="G58" s="164">
        <f ca="1">IFERROR(NOW()-F58,"")</f>
        <v>45948.418704745367</v>
      </c>
      <c r="H58" s="163"/>
      <c r="I58" s="161" t="str">
        <f>IFERROR(VLOOKUP(D58,DB!A:F,6,0),"")</f>
        <v/>
      </c>
      <c r="J58" s="161" t="str">
        <f>IFERROR(VLOOKUP(D58,DB!A:G,7,0),"")</f>
        <v/>
      </c>
      <c r="K58" s="165"/>
      <c r="L58" s="166" t="str">
        <f>IFERROR(VLOOKUP(D58,DB!A:I,9,0),"")</f>
        <v/>
      </c>
    </row>
    <row r="59" spans="1:12" ht="15" customHeight="1">
      <c r="A59" s="138"/>
      <c r="B59" s="139" t="str">
        <f>IFERROR(VLOOKUP(D59,DB!A:K,11,0),"")</f>
        <v/>
      </c>
      <c r="C59" s="139"/>
      <c r="D59" s="139"/>
      <c r="E59" s="140"/>
      <c r="F59" s="141"/>
      <c r="G59" s="142">
        <f ca="1">IFERROR(NOW()-F59,"")</f>
        <v>45948.418704745367</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45948.418704745367</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45948.418704745367</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45948.418704745367</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45948.418704745367</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45948.418704745367</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45948.418704745367</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45948.418704745367</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45948.418704745367</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45948.418704745367</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45948.418704745367</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45948.418704745367</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45948.418704745367</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45948.418704745367</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45948.418704745367</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45948.418704745367</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45948.418704745367</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45948.418704745367</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45948.418704745367</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45948.418704745367</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45948.418704745367</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45948.418704745367</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45948.418704745367</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45948.418704745367</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45948.418704745367</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45948.418704745367</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45948.418704745367</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45948.418704745367</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45948.418704745367</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45948.418704745367</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45948.418704745367</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45948.418704745367</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45948.418704745367</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45948.418704745367</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45948.418704745367</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45948.418704745367</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45948.418704745367</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45948.418704745367</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45948.418704745367</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45948.418704745367</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45948.418704745367</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45948.418704745367</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45948.418704745367</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45948.418704745367</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45948.418704745367</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45948.418704745367</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45948.418704745367</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45948.418704745367</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45948.418704745367</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45948.418704745367</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45948.418704745367</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45948.418704745367</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45948.418704745367</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45948.418704745367</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45948.418704745367</v>
      </c>
      <c r="H113" s="141"/>
      <c r="I113" s="139" t="str">
        <f>IFERROR(VLOOKUP(D113,DB!A:F,6,0),"")</f>
        <v/>
      </c>
      <c r="J113" s="139" t="str">
        <f>IFERROR(VLOOKUP(D113,DB!A:G,7,0),"")</f>
        <v/>
      </c>
      <c r="K113" s="143"/>
      <c r="L113" s="144" t="str">
        <f>IFERROR(VLOOKUP(D113,DB!A:I,9,0),"")</f>
        <v/>
      </c>
    </row>
    <row r="114" spans="1:12" ht="15" customHeight="1">
      <c r="A114" s="160"/>
      <c r="B114" s="161" t="str">
        <f>IFERROR(VLOOKUP(D114,DB!A:K,11,0),"")</f>
        <v/>
      </c>
      <c r="C114" s="161"/>
      <c r="D114" s="161"/>
      <c r="E114" s="162"/>
      <c r="F114" s="163"/>
      <c r="G114" s="164">
        <f ca="1">IFERROR(NOW()-F114,"")</f>
        <v>45948.418704745367</v>
      </c>
      <c r="H114" s="163"/>
      <c r="I114" s="161" t="str">
        <f>IFERROR(VLOOKUP(D114,DB!A:F,6,0),"")</f>
        <v/>
      </c>
      <c r="J114" s="161" t="str">
        <f>IFERROR(VLOOKUP(D114,DB!A:G,7,0),"")</f>
        <v/>
      </c>
      <c r="K114" s="165"/>
      <c r="L114" s="166" t="str">
        <f>IFERROR(VLOOKUP(D114,DB!A:I,9,0),"")</f>
        <v/>
      </c>
    </row>
  </sheetData>
  <customSheetViews>
    <customSheetView guid="{F6042A99-DD27-4453-835D-0834D95730CC}" filter="1" showAutoFilter="1">
      <pageMargins left="0" right="0" top="0" bottom="0" header="0" footer="0"/>
      <autoFilter ref="B1:M1" xr:uid="{D4366DED-33CC-437B-ABB3-313220C9D08E}"/>
    </customSheetView>
  </customSheetViews>
  <dataValidations count="2">
    <dataValidation allowBlank="1" showInputMessage="1" showErrorMessage="1" sqref="E1" xr:uid="{5DBA255D-CDD9-49FB-AD3C-AF70AB4EE696}"/>
    <dataValidation type="list" allowBlank="1" showInputMessage="1" showErrorMessage="1" sqref="E2:E11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5"/>
  <sheetViews>
    <sheetView tabSelected="1" workbookViewId="0">
      <selection activeCell="K7" sqref="K7"/>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38972</v>
      </c>
      <c r="N1" s="92" t="s">
        <v>38973</v>
      </c>
      <c r="O1" s="92" t="s">
        <v>38974</v>
      </c>
      <c r="P1" s="92" t="s">
        <v>38975</v>
      </c>
      <c r="Q1" s="92" t="s">
        <v>38976</v>
      </c>
      <c r="R1" s="92" t="s">
        <v>38977</v>
      </c>
      <c r="S1" s="92" t="s">
        <v>38978</v>
      </c>
      <c r="T1" s="92" t="s">
        <v>38979</v>
      </c>
      <c r="U1" s="92" t="s">
        <v>38980</v>
      </c>
      <c r="V1" s="92" t="s">
        <v>38981</v>
      </c>
      <c r="W1" s="92" t="s">
        <v>38982</v>
      </c>
      <c r="X1" s="92" t="s">
        <v>38983</v>
      </c>
      <c r="Y1" s="92" t="s">
        <v>38984</v>
      </c>
      <c r="Z1" s="92" t="s">
        <v>38985</v>
      </c>
      <c r="AA1" s="92" t="s">
        <v>38986</v>
      </c>
      <c r="AB1" s="92" t="s">
        <v>38987</v>
      </c>
      <c r="AC1" s="92" t="s">
        <v>38988</v>
      </c>
      <c r="AD1" s="92" t="s">
        <v>38989</v>
      </c>
      <c r="AE1" s="92" t="s">
        <v>38990</v>
      </c>
      <c r="AF1" s="92" t="s">
        <v>38991</v>
      </c>
      <c r="AG1" s="92" t="s">
        <v>38992</v>
      </c>
      <c r="AH1" s="92" t="s">
        <v>38993</v>
      </c>
      <c r="AI1" s="92" t="s">
        <v>38994</v>
      </c>
      <c r="AJ1" s="92" t="s">
        <v>38995</v>
      </c>
      <c r="AK1" s="92" t="s">
        <v>38996</v>
      </c>
      <c r="AL1" s="92" t="s">
        <v>38997</v>
      </c>
      <c r="AM1" s="92" t="s">
        <v>38998</v>
      </c>
      <c r="AN1" s="92" t="s">
        <v>38999</v>
      </c>
      <c r="AO1" s="92" t="s">
        <v>39000</v>
      </c>
      <c r="AP1" s="92" t="s">
        <v>39001</v>
      </c>
      <c r="AQ1" s="92" t="s">
        <v>39002</v>
      </c>
      <c r="AR1" s="92" t="s">
        <v>39003</v>
      </c>
      <c r="AS1" s="92" t="s">
        <v>39004</v>
      </c>
      <c r="AT1" s="92" t="s">
        <v>39005</v>
      </c>
      <c r="AU1" s="92" t="s">
        <v>39006</v>
      </c>
      <c r="AV1" s="92" t="s">
        <v>39007</v>
      </c>
      <c r="AW1" s="92" t="s">
        <v>39008</v>
      </c>
      <c r="AX1" s="92" t="s">
        <v>39009</v>
      </c>
      <c r="AY1" s="92" t="s">
        <v>39010</v>
      </c>
      <c r="AZ1" s="92" t="s">
        <v>39011</v>
      </c>
      <c r="BA1" s="92" t="s">
        <v>39012</v>
      </c>
      <c r="BB1" s="92" t="s">
        <v>39013</v>
      </c>
      <c r="BC1" s="92" t="s">
        <v>39014</v>
      </c>
      <c r="BD1" s="92" t="s">
        <v>39015</v>
      </c>
      <c r="BE1" s="92" t="s">
        <v>39016</v>
      </c>
      <c r="BF1" s="92" t="s">
        <v>39017</v>
      </c>
      <c r="BG1" s="92" t="s">
        <v>39018</v>
      </c>
      <c r="BH1" s="92" t="s">
        <v>39019</v>
      </c>
      <c r="BI1" s="92" t="s">
        <v>39020</v>
      </c>
      <c r="BJ1" s="92" t="s">
        <v>39021</v>
      </c>
      <c r="BK1" s="92" t="s">
        <v>39022</v>
      </c>
      <c r="BL1" s="92" t="s">
        <v>39023</v>
      </c>
      <c r="BM1" s="92" t="s">
        <v>39024</v>
      </c>
      <c r="BN1" s="92" t="s">
        <v>39025</v>
      </c>
      <c r="BO1" s="92" t="s">
        <v>39026</v>
      </c>
      <c r="BP1" s="92" t="s">
        <v>39027</v>
      </c>
      <c r="BQ1" s="92" t="s">
        <v>39028</v>
      </c>
      <c r="BR1" s="92" t="s">
        <v>39029</v>
      </c>
      <c r="BS1" s="92" t="s">
        <v>39030</v>
      </c>
      <c r="BT1" s="92" t="s">
        <v>39031</v>
      </c>
      <c r="BU1" s="92" t="s">
        <v>39032</v>
      </c>
      <c r="BV1" s="92" t="s">
        <v>39033</v>
      </c>
      <c r="BW1" s="92" t="s">
        <v>39034</v>
      </c>
      <c r="BX1" s="92" t="s">
        <v>39035</v>
      </c>
      <c r="BY1" s="92" t="s">
        <v>39036</v>
      </c>
      <c r="BZ1" s="92" t="s">
        <v>39037</v>
      </c>
      <c r="CA1" s="92" t="s">
        <v>39038</v>
      </c>
      <c r="CB1" s="92" t="s">
        <v>39039</v>
      </c>
      <c r="CC1" s="92" t="s">
        <v>39040</v>
      </c>
      <c r="CD1" s="92" t="s">
        <v>39041</v>
      </c>
      <c r="CE1" s="92" t="s">
        <v>39042</v>
      </c>
      <c r="CF1" s="92" t="s">
        <v>39043</v>
      </c>
      <c r="CG1" s="92" t="s">
        <v>39044</v>
      </c>
      <c r="CH1" s="92" t="s">
        <v>39045</v>
      </c>
      <c r="CI1" s="92" t="s">
        <v>39046</v>
      </c>
      <c r="CJ1" s="92" t="s">
        <v>39047</v>
      </c>
    </row>
    <row r="2" spans="1:88" s="71" customFormat="1" ht="31.5" customHeight="1">
      <c r="A2" s="64" t="s">
        <v>39048</v>
      </c>
      <c r="B2" s="64" t="s">
        <v>27</v>
      </c>
      <c r="C2" s="64">
        <v>1</v>
      </c>
      <c r="D2" s="64" t="s">
        <v>19278</v>
      </c>
      <c r="E2" s="89" t="s">
        <v>39049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141.6916214120356</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123.41886678240553</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3.9229292824020376</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2</v>
      </c>
      <c r="D6" s="117" t="s">
        <v>26759</v>
      </c>
      <c r="E6" s="117" t="s">
        <v>38964</v>
      </c>
      <c r="F6" s="118">
        <v>45948.320960648147</v>
      </c>
      <c r="G6" s="119">
        <f ca="1">IFERROR(NOW()-F6,"-")</f>
        <v>9.7744097220129333E-2</v>
      </c>
      <c r="H6" s="118">
        <v>45948.305150462962</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39060</v>
      </c>
      <c r="B7" s="18" t="str">
        <f>IFERROR(VLOOKUP(D7,DB!A:K,11,0),"")</f>
        <v>R2</v>
      </c>
      <c r="C7" s="18">
        <v>1</v>
      </c>
      <c r="D7" s="64" t="s">
        <v>25600</v>
      </c>
      <c r="E7" s="117" t="s">
        <v>38964</v>
      </c>
      <c r="F7" s="118">
        <v>45948.351400462961</v>
      </c>
      <c r="G7" s="119">
        <f ca="1">IFERROR(NOW()-F7,"-")</f>
        <v>6.7304282405530103E-2</v>
      </c>
      <c r="H7" s="118">
        <v>45948.338726851849</v>
      </c>
      <c r="I7" s="18" t="str">
        <f>IFERROR(VLOOKUP(D7,DB!A:F,6,0),"")</f>
        <v>Generator-SG</v>
      </c>
      <c r="J7" s="18" t="str">
        <f>IFERROR(VLOOKUP(D7,DB!A:G,7,0),"")</f>
        <v>Vandalized</v>
      </c>
      <c r="K7" s="19" t="s">
        <v>39061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45948.418704745367</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45948.418704745367</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45948.418704745367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45948.418704745367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45948.418704745367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45948.418704745367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45948.418704745367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45948.418704745367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45948.418704745367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45948.418704745367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45948.418704745367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45948.418704745367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45948.418704745367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45948.418704745367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45948.418704745367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45948.418704745367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45948.418704745367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45948.418704745367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45948.418704745367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45948.418704745367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45948.418704745367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45948.418704745367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45948.418704745367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45948.418704745367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45948.418704745367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45948.418704745367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45948.418704745367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45948.418704745367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45948.418704745367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45948.418704745367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45948.418704745367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45948.418704745367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45948.418704745367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45948.418704745367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45948.418704745367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45948.418704745367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45948.418704745367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45948.418704745367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45948.418704745367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45948.418704745367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45948.418704745367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45948.418704745367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45948.418704745367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45948.418704745367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45948.418704745367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45948.418704745367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45948.418704745367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45948.418704745367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45948.418704745367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45948.418704745367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45948.418704745367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45948.418704745367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45948.418704745367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45948.418704745367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45948.418704745367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45948.418704745367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45948.418704745367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45948.418704745367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45948.418704745367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45948.418704745367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45948.418704745367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45948.418704745367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45948.418704745367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45948.418704745367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45948.418704745367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45948.418704745367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45948.418704745367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45948.418704745367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45948.418704745367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45948.418704745367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45948.418704745367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45948.418704745367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45948.418704745367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45948.418704745367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45948.418704745367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45948.418704745367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45948.418704745367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45948.418704745367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45948.418704745367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45948.418704745367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45948.418704745367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45948.418704745367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45948.418704745367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45948.418704745367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45948.418704745367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45948.418704745367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45948.418704745367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45948.418704745367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45948.418704745367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45948.418704745367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45948.418704745367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45948.418704745367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45948.418704745367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45948.418704745367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45948.418704745367</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45948.418704745367</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45948.418704745367</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45948.418704745367</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sheetData>
  <dataValidations count="2">
    <dataValidation allowBlank="1" showInputMessage="1" showErrorMessage="1" sqref="E1" xr:uid="{4D935161-CDD3-4592-B877-3FB59C99E142}"/>
    <dataValidation type="list" allowBlank="1" showInputMessage="1" showErrorMessage="1" sqref="E3:E1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39062</v>
      </c>
      <c r="B2" s="64" t="str">
        <f>IFERROR(VLOOKUP(D2,DB!A:K,11,0),"")</f>
        <v>R3</v>
      </c>
      <c r="C2" s="18">
        <v>1</v>
      </c>
      <c r="D2" s="18" t="s">
        <v>19137</v>
      </c>
      <c r="E2" s="18" t="s">
        <v>38964</v>
      </c>
      <c r="F2" s="20">
        <v>45948.272499999999</v>
      </c>
      <c r="G2" s="21">
        <f t="shared" ref="G2:G51" ca="1" si="0">IFERROR(NOW()-F2,"-")</f>
        <v>0.14620474536786787</v>
      </c>
      <c r="H2" s="22">
        <v>45948.267291666663</v>
      </c>
      <c r="I2" s="19" t="str">
        <f>IFERROR(VLOOKUP(D2,DB!A:F,6,0),"")</f>
        <v>Generator-SG</v>
      </c>
      <c r="J2" s="18" t="str">
        <f>IFERROR(VLOOKUP(D2,DB!A:G,7,0),"")</f>
        <v>Vandalized</v>
      </c>
      <c r="K2" s="47" t="s">
        <v>39063</v>
      </c>
      <c r="L2" s="23" t="str">
        <f>IFERROR(VLOOKUP(D2,DB!A:I,9,0),"")</f>
        <v>Latis</v>
      </c>
    </row>
    <row r="3" spans="1:13" ht="15" customHeight="1">
      <c r="A3" s="19"/>
      <c r="B3" s="64" t="str">
        <f>IFERROR(VLOOKUP(D3,DB!A:K,11,0),"")</f>
        <v/>
      </c>
      <c r="C3" s="18"/>
      <c r="D3" s="64"/>
      <c r="E3" s="18"/>
      <c r="F3" s="20"/>
      <c r="G3" s="21">
        <f t="shared" ca="1" si="0"/>
        <v>45948.418704745367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45948.418704745367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45948.418704745367</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45948.418704745367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45948.418704745367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45948.418704745367</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45948.418704745367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45948.418704745367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45948.418704745367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45948.418704745367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45948.418704745367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45948.418704745367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45948.418704745367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45948.418704745367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45948.418704745367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45948.418704745367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45948.418704745367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45948.418704745367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45948.418704745367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45948.418704745367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45948.418704745367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45948.418704745367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45948.418704745367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45948.418704745367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45948.418704745367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45948.418704745367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45948.418704745367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45948.418704745367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45948.418704745367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45948.418704745367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45948.418704745367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45948.418704745367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45948.418704745367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45948.418704745367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45948.418704745367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45948.418704745367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45948.418704745367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45948.418704745367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45948.418704745367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45948.418704745367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45948.418704745367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45948.418704745367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45948.418704745367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45948.418704745367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45948.418704745367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45948.418704745367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45948.418704745367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45948.418704745367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45948.418704745367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45948.418704745367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45948.418704745367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45948.418704745367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45948.418704745367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45948.418704745367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45948.418704745367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45948.418704745367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45948.418704745367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45948.418704745367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45948.418704745367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45948.418704745367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45948.418704745367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45948.418704745367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45948.418704745367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45948.418704745367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45948.418704745367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45948.418704745367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45948.418704745367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45948.418704745367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45948.418704745367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45948.418704745367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45948.418704745367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45948.418704745367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45948.418704745367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45948.418704745367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45948.418704745367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45948.418704745367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45948.418704745367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45948.418704745367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45948.418704745367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45948.418704745367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45948.418704745367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45948.418704745367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45948.418704745367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45948.418704745367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45948.418704745367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45948.418704745367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45948.418704745367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45948.418704745367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45948.418704745367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45948.418704745367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45948.418704745367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45948.418704745367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45948.418704745367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45948.418704745367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45948.418704745367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45948.418704745367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45948.418704745367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45948.418704745367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45948.418704745367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45948.418704745367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45948.418704745367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45948.418704745367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45948.418704745367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45948.418704745367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45948.418704745367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45948.418704745367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45948.418704745367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45948.418704745367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45948.418704745367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45948.418704745367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45948.418704745367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45948.418704745367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45948.418704745367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45948.418704745367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45948.418704745367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45948.418704745367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45948.418704745367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45948.418704745367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45948.418704745367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45948.418704745367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45948.418704745367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45948.418704745367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45948.418704745367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45948.418704745367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45948.418704745367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45948.418704745367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45948.418704745367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45948.418704745367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45948.418704745367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45948.418704745367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45948.418704745367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45948.418704745367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45948.418704745367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45948.418704745367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45948.418704745367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45948.418704745367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45948.418704745367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45948.418704745367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45948.418704745367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45948.418704745367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45948.418704745367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45948.418704745367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45948.418704745367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45948.418704745367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45948.418704745367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45948.418704745367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45948.418704745367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45948.418704745367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45948.418704745367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45948.418704745367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45948.418704745367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45948.418704745367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45948.418704745367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45948.418704745367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45948.418704745367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45948.418704745367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45948.418704745367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45948.418704745367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45948.418704745367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45948.418704745367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45948.418704745367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45948.418704745367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45948.418704745367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45948.418704745367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45948.418704745367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45948.418704745367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45948.418704745367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45948.418704745367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45948.418704745367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45948.418704745367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45948.418704745367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45948.418704745367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45948.418704745367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45948.418704745367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45948.418704745367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45948.418704745367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45948.418704745367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45948.418704745367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45948.418704745367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45948.418704745367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45948.418704745367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45948.418704745367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45948.418704745367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45948.418704745367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45948.418704745367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45948.418704745367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45948.418704745367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45948.418704745367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45948.418704745367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45948.418704745367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45948.418704745367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45948.418704745367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45948.418704745367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45948.418704745367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45948.418704745367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45948.418704745367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45948.418704745367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45948.418704745367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45948.418704745367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45948.418704745367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45948.418704745367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45948.418704745367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45948.418704745367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45948.418704745367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45948.418704745367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45948.418704745367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45948.418704745367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45948.418704745367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45948.418704745367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45948.418704745367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45948.418704745367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45948.418704745367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45948.418704745367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45948.418704745367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45948.418704745367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45948.418704745367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45948.418704745367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45948.418704745367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45948.418704745367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45948.418704745367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45948.418704745367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45948.418704745367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45948.418704745367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45948.418704745367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45948.418704745367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45948.418704745367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45948.418704745367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45948.418704745367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45948.418704745367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45948.418704745367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45948.418704745367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45948.418704745367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45948.418704745367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45948.418704745367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45948.418704745367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45948.418704745367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45948.418704745367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45948.418704745367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45948.418704745367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45948.418704745367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45948.418704745367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45948.418704745367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45948.418704745367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45948.418704745367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45948.418704745367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45948.418704745367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45948.418704745367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45948.418704745367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45948.418704745367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45948.418704745367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45948.418704745367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45948.418704745367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45948.418704745367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45948.418704745367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45948.418704745367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45948.418704745367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45948.418704745367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45948.418704745367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45948.418704745367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45948.418704745367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45948.418704745367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45948.418704745367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45948.418704745367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45948.418704745367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45948.418704745367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45948.418704745367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45948.418704745367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45948.418704745367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45948.418704745367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45948.418704745367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45948.418704745367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45948.418704745367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45948.418704745367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45948.418704745367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45948.418704745367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45948.418704745367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45948.418704745367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45948.418704745367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45948.418704745367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45948.418704745367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45948.418704745367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45948.418704745367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45948.418704745367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45948.418704745367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45948.418704745367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45948.418704745367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45948.418704745367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45948.418704745367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45948.418704745367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45948.418704745367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45948.418704745367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45948.418704745367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45948.418704745367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45948.418704745367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45948.418704745367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45948.418704745367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45948.418704745367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45948.418704745367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45948.418704745367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45948.418704745367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45948.418704745367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45948.418704745367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45948.418704745367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45948.418704745367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45948.418704745367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45948.418704745367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45948.418704745367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45948.418704745367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45948.418704745367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45948.418704745367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45948.418704745367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45948.418704745367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45948.418704745367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45948.418704745367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45948.418704745367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45948.418704745367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45948.418704745367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45948.418704745367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45948.418704745367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45948.418704745367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45948.418704745367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45948.418704745367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45948.418704745367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45948.418704745367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45948.418704745367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45948.418704745367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45948.418704745367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45948.418704745367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45948.418704745367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45948.418704745367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45948.418704745367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45948.418704745367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45948.418704745367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45948.418704745367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45948.418704745367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45948.418704745367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45948.418704745367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45948.418704745367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45948.418704745367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45948.418704745367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45948.418704745367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45948.418704745367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45948.418704745367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45948.418704745367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45948.418704745367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45948.418704745367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45948.418704745367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45948.418704745367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45948.418704745367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45948.418704745367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45948.418704745367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45948.418704745367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45948.418704745367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45948.418704745367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45948.418704745367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45948.418704745367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45948.418704745367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45948.418704745367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45948.418704745367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45948.418704745367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45948.418704745367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45948.418704745367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45948.418704745367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45948.418704745367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45948.418704745367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45948.418704745367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45948.418704745367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45948.418704745367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45948.418704745367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45948.418704745367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45948.418704745367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45948.418704745367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45948.418704745367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45948.418704745367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45948.418704745367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45948.418704745367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45948.418704745367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45948.418704745367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45948.418704745367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45948.418704745367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45948.418704745367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45948.418704745367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45948.418704745367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45948.418704745367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45948.418704745367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45948.418704745367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45948.418704745367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45948.418704745367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45948.418704745367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45948.418704745367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45948.418704745367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45948.418704745367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45948.418704745367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45948.418704745367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45948.418704745367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45948.418704745367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45948.418704745367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45948.418704745367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45948.418704745367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45948.418704745367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45948.418704745367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45948.418704745367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45948.418704745367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45948.418704745367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45948.418704745367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45948.418704745367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45948.418704745367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45948.418704745367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45948.418704745367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45948.418704745367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45948.418704745367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45948.418704745367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45948.418704745367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45948.418704745367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45948.418704745367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45948.418704745367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45948.418704745367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45948.418704745367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45948.418704745367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45948.418704745367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45948.418704745367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45948.418704745367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45948.418704745367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45948.418704745367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45948.418704745367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45948.418704745367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45948.418704745367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45948.418704745367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45948.418704745367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45948.418704745367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45948.418704745367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45948.418704745367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45948.418704745367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45948.418704745367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45948.418704745367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45948.418704745367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45948.418704745367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45948.418704745367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45948.418704745367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45948.418704745367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45948.418704745367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45948.418704745367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45948.418704745367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45948.418704745367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45948.418704745367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45948.418704745367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45948.418704745367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45948.418704745367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45948.418704745367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45948.418704745367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45948.418704745367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45948.418704745367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45948.418704745367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45948.418704745367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45948.418704745367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45948.418704745367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45948.418704745367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45948.418704745367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45948.418704745367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45948.418704745367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45948.418704745367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45948.418704745367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45948.418704745367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45948.418704745367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45948.418704745367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45948.418704745367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45948.418704745367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45948.418704745367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45948.418704745367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45948.418704745367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45948.418704745367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45948.418704745367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45948.418704745367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45948.418704745367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45948.418704745367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45948.418704745367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45948.418704745367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45948.418704745367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45948.418704745367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45948.418704745367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45948.418704745367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45948.418704745367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45948.418704745367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45948.418704745367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45948.418704745367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45948.418704745367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45948.418704745367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45948.418704745367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45948.418704745367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45948.418704745367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45948.418704745367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45948.418704745367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45948.418704745367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45948.418704745367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45948.418704745367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45948.418704745367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45948.418704745367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45948.418704745367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45948.418704745367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45948.418704745367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45948.418704745367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45948.418704745367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45948.418704745367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45948.418704745367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45948.418704745367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45948.418704745367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45948.418704745367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45948.418704745367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45948.418704745367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45948.418704745367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45948.418704745367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45948.418704745367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45948.418704745367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45948.418704745367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45948.418704745367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45948.418704745367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45948.418704745367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45948.418704745367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45948.418704745367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45948.418704745367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45948.418704745367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45948.418704745367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45948.418704745367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45948.418704745367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45948.418704745367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45948.418704745367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45948.418704745367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45948.418704745367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45948.418704745367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45948.418704745367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45948.418704745367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45948.418704745367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45948.418704745367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45948.418704745367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45948.418704745367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45948.418704745367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45948.418704745367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45948.418704745367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45948.418704745367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45948.418704745367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45948.418704745367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45948.418704745367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45948.418704745367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45948.418704745367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45948.418704745367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45948.418704745367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45948.418704745367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45948.418704745367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45948.418704745367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45948.418704745367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45948.418704745367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45948.418704745367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45948.418704745367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45948.418704745367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45948.418704745367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45948.418704745367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45948.418704745367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45948.418704745367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45948.418704745367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45948.418704745367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45948.418704745367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45948.418704745367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45948.418704745367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45948.418704745367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45948.418704745367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45948.418704745367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45948.418704745367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45948.418704745367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45948.418704745367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45948.418704745367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45948.418704745367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45948.418704745367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45948.418704745367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45948.418704745367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45948.418704745367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45948.418704745367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45948.418704745367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45948.418704745367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45948.418704745367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45948.418704745367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45948.418704745367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45948.418704745367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45948.418704745367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45948.418704745367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45948.418704745367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45948.418704745367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45948.418704745367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45948.418704745367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45948.418704745367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45948.418704745367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45948.418704745367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45948.418704745367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45948.418704745367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45948.418704745367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45948.418704745367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45948.418704745367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45948.418704745367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45948.418704745367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45948.418704745367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45948.418704745367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45948.418704745367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45948.418704745367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45948.418704745367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45948.418704745367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45948.418704745367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45948.418704745367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45948.418704745367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45948.418704745367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45948.418704745367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45948.418704745367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45948.418704745367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45948.418704745367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45948.418704745367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45948.418704745367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45948.418704745367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45948.418704745367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45948.418704745367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45948.418704745367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45948.418704745367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45948.418704745367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45948.418704745367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45948.418704745367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45948.418704745367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45948.418704745367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45948.418704745367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45948.418704745367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45948.418704745367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45948.418704745367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45948.418704745367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45948.418704745367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45948.418704745367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45948.418704745367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45948.418704745367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45948.418704745367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45948.418704745367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45948.418704745367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45948.418704745367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45948.418704745367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45948.418704745367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45948.418704745367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45948.418704745367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45948.418704745367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45948.418704745367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45948.418704745367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45948.418704745367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45948.418704745367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45948.418704745367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45948.418704745367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45948.418704745367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45948.418704745367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45948.418704745367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45948.418704745367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45948.418704745367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45948.418704745367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45948.418704745367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45948.418704745367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45948.418704745367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45948.418704745367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45948.418704745367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45948.418704745367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45948.418704745367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45948.418704745367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45948.418704745367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45948.418704745367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45948.418704745367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45948.418704745367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45948.418704745367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45948.418704745367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45948.418704745367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45948.418704745367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45948.418704745367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45948.418704745367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45948.418704745367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45948.418704745367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45948.418704745367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45948.418704745367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45948.418704745367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45948.418704745367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45948.418704745367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45948.418704745367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45948.418704745367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45948.418704745367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45948.418704745367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45948.418704745367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45948.418704745367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45948.418704745367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45948.418704745367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45948.418704745367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45948.418704745367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45948.418704745367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45948.418704745367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45948.418704745367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45948.418704745367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45948.418704745367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45948.418704745367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45948.418704745367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45948.418704745367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45948.418704745367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45948.418704745367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45948.418704745367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45948.418704745367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45948.418704745367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45948.418704745367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45948.418704745367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45948.418704745367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45948.418704745367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45948.418704745367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45948.418704745367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45948.418704745367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45948.418704745367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45948.418704745367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45948.418704745367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45948.418704745367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45948.418704745367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45948.418704745367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45948.418704745367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45948.418704745367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45948.418704745367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45948.418704745367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45948.418704745367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45948.418704745367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45948.418704745367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45948.418704745367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45948.418704745367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45948.418704745367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45948.418704745367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45948.418704745367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45948.418704745367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45948.418704745367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45948.418704745367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45948.418704745367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45948.418704745367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45948.418704745367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45948.418704745367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45948.418704745367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45948.418704745367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45948.418704745367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45948.418704745367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45948.418704745367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45948.418704745367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45948.418704745367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45948.418704745367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45948.418704745367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45948.418704745367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45948.418704745367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45948.418704745367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45948.418704745367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45948.418704745367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45948.418704745367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45948.418704745367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45948.418704745367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45948.418704745367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45948.418704745367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45948.418704745367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45948.418704745367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45948.418704745367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45948.418704745367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45948.418704745367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45948.418704745367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45948.418704745367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45948.418704745367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45948.418704745367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45948.418704745367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45948.418704745367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45948.418704745367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45948.418704745367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45948.418704745367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45948.418704745367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45948.418704745367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45948.418704745367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45948.418704745367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45948.418704745367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45948.418704745367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45948.418704745367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45948.418704745367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45948.418704745367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45948.418704745367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45948.418704745367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45948.418704745367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45948.418704745367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45948.418704745367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45948.418704745367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45948.418704745367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45948.418704745367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45948.418704745367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45948.418704745367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45948.418704745367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45948.418704745367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45948.418704745367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45948.418704745367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45948.418704745367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45948.418704745367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45948.418704745367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45948.418704745367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45948.418704745367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45948.418704745367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45948.418704745367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45948.418704745367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45948.418704745367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45948.418704745367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45948.418704745367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45948.418704745367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45948.418704745367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45948.418704745367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45948.418704745367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45948.418704745367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45948.418704745367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45948.418704745367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45948.418704745367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45948.418704745367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45948.418704745367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45948.418704745367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45948.418704745367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45948.418704745367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45948.418704745367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45948.418704745367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45948.418704745367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45948.418704745367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45948.418704745367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45948.418704745367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45948.418704745367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45948.418704745367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45948.418704745367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45948.418704745367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45948.418704745367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45948.418704745367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45948.418704745367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45948.418704745367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45948.418704745367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45948.418704745367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45948.418704745367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45948.418704745367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45948.418704745367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45948.418704745367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45948.418704745367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45948.418704745367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45948.418704745367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45948.418704745367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45948.418704745367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45948.418704745367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45948.418704745367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45948.418704745367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45948.418704745367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45948.418704745367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45948.418704745367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45948.418704745367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45948.418704745367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45948.418704745367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45948.418704745367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45948.418704745367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45948.418704745367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45948.418704745367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45948.418704745367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45948.418704745367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45948.418704745367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45948.418704745367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45948.418704745367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45948.418704745367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45948.418704745367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45948.418704745367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45948.418704745367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45948.418704745367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45948.418704745367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45948.418704745367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45948.418704745367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45948.418704745367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45948.418704745367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45948.418704745367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45948.418704745367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45948.418704745367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45948.418704745367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45948.418704745367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45948.418704745367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45948.418704745367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45948.418704745367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45948.418704745367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45948.418704745367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45948.418704745367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45948.418704745367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45948.418704745367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45948.418704745367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45948.418704745367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45948.418704745367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45948.418704745367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45948.418704745367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45948.418704745367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45948.418704745367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45948.418704745367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45948.418704745367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45948.418704745367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45948.418704745367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45948.418704745367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45948.418704745367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45948.418704745367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45948.418704745367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45948.418704745367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45948.418704745367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45948.418704745367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45948.418704745367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45948.418704745367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45948.418704745367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45948.418704745367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45948.418704745367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45948.418704745367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45948.418704745367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45948.418704745367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45948.418704745367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45948.418704745367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45948.418704745367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45948.418704745367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45948.418704745367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45948.418704745367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45948.418704745367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45948.418704745367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45948.418704745367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45948.418704745367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45948.418704745367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45948.418704745367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45948.418704745367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45948.418704745367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45948.418704745367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45948.418704745367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45948.418704745367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45948.418704745367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45948.418704745367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45948.418704745367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45948.418704745367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45948.418704745367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45948.418704745367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45948.418704745367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45948.418704745367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45948.418704745367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45948.418704745367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45948.418704745367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45948.418704745367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45948.418704745367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45948.418704745367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45948.418704745367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45948.418704745367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45948.418704745367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45948.418704745367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45948.418704745367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45948.418704745367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45948.418704745367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45948.418704745367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45948.418704745367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45948.418704745367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45948.418704745367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45948.418704745367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45948.418704745367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45948.418704745367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45948.418704745367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45948.418704745367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45948.418704745367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45948.418704745367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45948.418704745367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45948.418704745367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45948.418704745367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45948.418704745367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45948.418704745367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45948.418704745367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45948.418704745367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45948.418704745367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45948.418704745367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45948.418704745367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45948.418704745367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45948.418704745367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45948.418704745367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45948.418704745367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45948.418704745367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45948.418704745367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45948.418704745367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45948.418704745367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45948.418704745367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45948.418704745367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45948.418704745367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45948.418704745367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45948.418704745367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45948.418704745367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45948.418704745367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45948.418704745367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45948.418704745367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45948.418704745367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45948.418704745367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45948.418704745367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45948.418704745367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45948.418704745367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45948.418704745367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45948.418704745367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45948.418704745367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45948.418704745367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45948.418704745367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45948.418704745367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45948.418704745367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45948.418704745367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45948.418704745367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45948.418704745367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45948.418704745367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45948.418704745367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45948.418704745367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45948.418704745367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45948.418704745367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45948.418704745367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45948.418704745367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45948.418704745367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45948.418704745367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45948.418704745367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45948.418704745367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45948.418704745367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45948.418704745367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45948.418704745367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45948.418704745367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45948.418704745367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45948.418704745367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45948.418704745367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45948.418704745367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45948.418704745367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45948.418704745367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45948.418704745367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45948.418704745367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45948.418704745367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45948.418704745367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45948.418704745367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45948.418704745367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45948.418704745367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45948.418704745367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45948.418704745367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45948.418704745367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45948.418704745367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45948.418704745367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45948.418704745367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45948.418704745367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45948.418704745367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45948.418704745367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45948.418704745367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45948.418704745367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45948.418704745367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45948.418704745367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45948.418704745367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45948.418704745367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45948.418704745367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45948.418704745367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45948.418704745367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45948.418704745367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45948.418704745367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45948.418704745367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45948.418704745367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45948.418704745367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45948.418704745367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45948.418704745367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45948.418704745367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45948.418704745367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45948.418704745367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45948.418704745367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45948.418704745367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45948.418704745367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45948.418704745367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45948.418704745367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45948.418704745367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45948.418704745367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45948.418704745367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45948.418704745367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45948.418704745367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45948.418704745367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45948.418704745367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45948.418704745367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45948.418704745367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45948.418704745367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45948.418704745367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45948.418704745367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45948.418704745367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45948.418704745367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45948.418704745367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45948.418704745367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45948.418704745367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45948.418704745367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45948.418704745367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45948.418704745367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45948.418704745367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45948.418704745367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45948.418704745367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45948.418704745367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45948.418704745367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45948.418704745367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45948.418704745367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45948.418704745367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45948.418704745367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45948.418704745367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45948.418704745367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45948.418704745367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45948.418704745367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45948.418704745367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45948.418704745367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45948.418704745367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45948.418704745367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45948.418704745367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45948.418704745367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45948.418704745367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45948.418704745367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45948.418704745367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45948.418704745367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45948.418704745367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45948.418704745367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45948.418704745367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45948.418704745367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45948.418704745367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45948.418704745367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45948.418704745367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45948.418704745367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45948.418704745367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45948.418704745367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45948.418704745367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45948.418704745367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45948.418704745367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45948.418704745367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45948.418704745367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45948.418704745367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45948.418704745367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45948.418704745367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45948.418704745367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45948.418704745367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45948.418704745367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45948.418704745367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45948.418704745367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45948.418704745367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45948.418704745367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45948.418704745367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45948.418704745367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45948.418704745367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45948.418704745367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45948.418704745367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45948.418704745367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45948.418704745367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45948.418704745367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45948.418704745367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45948.418704745367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45948.418704745367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45948.418704745367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45948.418704745367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45948.418704745367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45948.418704745367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45948.418704745367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45948.418704745367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45948.418704745367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45948.418704745367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45948.418704745367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45948.418704745367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45948.418704745367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45948.418704745367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45948.418704745367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45948.418704745367</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45948.418704745367</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5"/>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39064</v>
      </c>
      <c r="B2" s="99" t="str">
        <f>IFERROR(VLOOKUP(D2,DB!A:K,11,0),"")</f>
        <v>R4</v>
      </c>
      <c r="C2" s="100">
        <v>1</v>
      </c>
      <c r="D2" s="96" t="s">
        <v>35082</v>
      </c>
      <c r="E2" s="101" t="s">
        <v>38964</v>
      </c>
      <c r="F2" s="102">
        <v>45703.480717592596</v>
      </c>
      <c r="G2" s="103">
        <f ca="1">IFERROR(NOW()-F2,"")</f>
        <v>244.9379871527708</v>
      </c>
      <c r="H2" s="102">
        <v>45703.474768518521</v>
      </c>
      <c r="I2" s="99" t="str">
        <f>IFERROR(VLOOKUP(D2,DB!A:F,6,0),"")</f>
        <v>SCECO</v>
      </c>
      <c r="J2" s="99" t="str">
        <f>IFERROR(VLOOKUP(D2,DB!A:G,7,0),"")</f>
        <v>Dead</v>
      </c>
      <c r="K2" s="104" t="s">
        <v>39065</v>
      </c>
      <c r="L2" s="96" t="str">
        <f>IFERROR(VLOOKUP(D2,DB!A:I,9,0),"")</f>
        <v>Latis</v>
      </c>
    </row>
    <row r="3" spans="1:16" ht="15" customHeight="1">
      <c r="A3" s="124" t="s">
        <v>39066</v>
      </c>
      <c r="B3" s="124" t="str">
        <f>IFERROR(VLOOKUP(D3,DB!A:K,11,0),"")</f>
        <v>R4</v>
      </c>
      <c r="C3" s="125">
        <v>2</v>
      </c>
      <c r="D3" s="126" t="s">
        <v>28178</v>
      </c>
      <c r="E3" s="101" t="s">
        <v>38964</v>
      </c>
      <c r="F3" s="128">
        <v>45947.495092592595</v>
      </c>
      <c r="G3" s="129">
        <f ca="1">IFERROR(NOW()-F3,"")</f>
        <v>0.92361215277196607</v>
      </c>
      <c r="H3" s="128">
        <v>45947.457812499997</v>
      </c>
      <c r="I3" s="124" t="str">
        <f>IFERROR(VLOOKUP(D3,DB!A:F,6,0),"")</f>
        <v>SCECO</v>
      </c>
      <c r="J3" s="124" t="str">
        <f>IFERROR(VLOOKUP(D3,DB!A:G,7,0),"")</f>
        <v>Dead</v>
      </c>
      <c r="K3" s="130" t="s">
        <v>39067</v>
      </c>
      <c r="L3" s="126" t="str">
        <f>IFERROR(VLOOKUP(D3,DB!A:I,9,0),"")</f>
        <v>Latis</v>
      </c>
    </row>
    <row r="4" spans="1:16" ht="15" customHeight="1">
      <c r="A4" s="124"/>
      <c r="B4" s="124" t="str">
        <f>IFERROR(VLOOKUP(D4,DB!A:K,11,0),"")</f>
        <v/>
      </c>
      <c r="C4" s="125"/>
      <c r="D4" s="96"/>
      <c r="E4" s="101"/>
      <c r="F4" s="128"/>
      <c r="G4" s="129">
        <f ca="1">IFERROR(NOW()-F4,"")</f>
        <v>45948.418704745367</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45948.418704745367</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45948.418704745367</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45948.418704745367</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45948.418704745367</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45948.418704745367</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45948.418704745367</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45948.418704745367</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45948.418704745367</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45948.418704745367</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45948.418704745367</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45948.418704745367</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45948.418704745367</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45948.418704745367</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45948.418704745367</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45948.418704745367</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45948.418704745367</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45948.418704745367</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45948.418704745367</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45948.418704745367</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45948.418704745367</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45948.418704745367</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45948.418704745367</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45948.418704745367</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45948.418704745367</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45948.418704745367</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45948.418704745367</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45948.418704745367</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45948.418704745367</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45948.418704745367</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45948.418704745367</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45948.418704745367</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45948.418704745367</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45948.418704745367</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45948.418704745367</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45948.418704745367</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45948.418704745367</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45948.418704745367</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45948.418704745367</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45948.418704745367</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45948.418704745367</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45948.418704745367</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45948.418704745367</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45948.418704745367</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45948.418704745367</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45948.418704745367</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45948.418704745367</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45948.418704745367</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45948.418704745367</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45948.418704745367</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45948.418704745367</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45948.418704745367</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45948.418704745367</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45948.418704745367</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45948.418704745367</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45948.418704745367</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45948.418704745367</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45948.418704745367</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45948.418704745367</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45948.418704745367</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45948.418704745367</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45948.418704745367</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45948.418704745367</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45948.418704745367</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45948.418704745367</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45948.418704745367</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45948.418704745367</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45948.418704745367</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45948.418704745367</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45948.418704745367</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45948.418704745367</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45948.418704745367</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45948.418704745367</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45948.418704745367</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45948.418704745367</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45948.418704745367</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45948.418704745367</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45948.418704745367</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45948.418704745367</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45948.418704745367</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45948.418704745367</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45948.418704745367</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45948.418704745367</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45948.418704745367</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45948.418704745367</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45948.418704745367</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45948.418704745367</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45948.418704745367</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45948.418704745367</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45948.418704745367</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45948.418704745367</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45948.418704745367</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45948.418704745367</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45948.418704745367</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45948.418704745367</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45948.418704745367</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45948.418704745367</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45948.418704745367</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45948.418704745367</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45948.418704745367</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45948.418704745367</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45948.418704745367</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45948.418704745367</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45948.418704745367</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45948.418704745367</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45948.418704745367</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45948.418704745367</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45948.418704745367</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45948.418704745367</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45948.418704745367</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45948.418704745367</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45948.418704745367</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45948.418704745367</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45948.418704745367</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45948.418704745367</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45948.418704745367</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45948.418704745367</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45948.418704745367</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45948.418704745367</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45948.418704745367</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45948.418704745367</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45948.418704745367</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45948.418704745367</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45948.418704745367</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45948.418704745367</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45948.418704745367</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45948.418704745367</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45948.418704745367</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45948.418704745367</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45948.418704745367</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45948.418704745367</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45948.418704745367</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45948.418704745367</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45948.418704745367</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45948.418704745367</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45948.418704745367</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45948.418704745367</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45948.418704745367</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45948.418704745367</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45948.418704745367</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45948.418704745367</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45948.418704745367</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45948.418704745367</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45948.418704745367</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45948.418704745367</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45948.418704745367</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45948.418704745367</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45948.418704745367</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45948.418704745367</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45948.418704745367</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45948.418704745367</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45948.418704745367</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45948.418704745367</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45948.418704745367</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45948.418704745367</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45948.418704745367</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45948.418704745367</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45948.418704745367</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45948.418704745367</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45948.418704745367</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45948.418704745367</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45948.418704745367</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45948.418704745367</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45948.418704745367</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45948.418704745367</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45948.418704745367</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45948.418704745367</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45948.418704745367</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45948.418704745367</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45948.418704745367</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45948.418704745367</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45948.418704745367</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45948.418704745367</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45948.418704745367</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45948.418704745367</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45948.418704745367</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45948.418704745367</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45948.418704745367</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45948.418704745367</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45948.418704745367</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45948.418704745367</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45948.418704745367</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45948.418704745367</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45948.418704745367</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45948.418704745367</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45948.418704745367</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45948.418704745367</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45948.418704745367</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45948.418704745367</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45948.418704745367</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45948.418704745367</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45948.418704745367</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45948.418704745367</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45948.418704745367</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45948.418704745367</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45948.418704745367</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45948.418704745367</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45948.418704745367</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45948.418704745367</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45948.418704745367</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45948.418704745367</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45948.418704745367</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45948.418704745367</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45948.418704745367</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45948.418704745367</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45948.418704745367</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45948.418704745367</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45948.418704745367</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45948.418704745367</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45948.418704745367</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45948.418704745367</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45948.418704745367</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45948.418704745367</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45948.418704745367</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45948.418704745367</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45948.418704745367</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45948.418704745367</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45948.418704745367</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45948.418704745367</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45948.418704745367</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45948.418704745367</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45948.418704745367</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45948.418704745367</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45948.418704745367</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45948.418704745367</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45948.418704745367</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45948.418704745367</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45948.418704745367</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45948.418704745367</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45948.418704745367</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45948.418704745367</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45948.418704745367</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45948.418704745367</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45948.418704745367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45948.418704745367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45948.418704745367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45948.418704745367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45948.418704745367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45948.418704745367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45948.418704745367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45948.418704745367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45948.418704745367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45948.418704745367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45948.418704745367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45948.418704745367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45948.418704745367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45948.418704745367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45948.418704745367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45948.418704745367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45948.418704745367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45948.418704745367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45948.418704745367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45948.418704745367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45948.418704745367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45948.418704745367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45948.418704745367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45948.418704745367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45948.418704745367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45948.418704745367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45948.418704745367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45948.418704745367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45948.418704745367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45948.418704745367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45948.418704745367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45948.418704745367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45948.418704745367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45948.418704745367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45948.418704745367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45948.418704745367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45948.418704745367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45948.418704745367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45948.418704745367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45948.418704745367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45948.418704745367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45948.418704745367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45948.418704745367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45948.418704745367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45948.418704745367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45948.418704745367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45948.418704745367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45948.418704745367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45948.418704745367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45948.418704745367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45948.418704745367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45948.418704745367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45948.418704745367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45948.418704745367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45948.418704745367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45948.418704745367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45948.418704745367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45948.418704745367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45948.418704745367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45948.418704745367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45948.418704745367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45948.418704745367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45948.418704745367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45948.418704745367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45948.418704745367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45948.418704745367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45948.418704745367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45948.418704745367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45948.418704745367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45948.418704745367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45948.418704745367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45948.418704745367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45948.418704745367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45948.418704745367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45948.418704745367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45948.418704745367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45948.418704745367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45948.418704745367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45948.418704745367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45948.418704745367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45948.418704745367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45948.418704745367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45948.418704745367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45948.418704745367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45948.418704745367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45948.418704745367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45948.418704745367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45948.418704745367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45948.418704745367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45948.418704745367</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45948.418704745367</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45948.418704745367</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45948.418704745367</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45948.418704745367</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45948.418704745367</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45948.418704745367</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45948.418704745367</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45948.418704745367</v>
      </c>
      <c r="H334" s="128"/>
      <c r="I334" s="124" t="str">
        <f>IFERROR(VLOOKUP(D334,DB!A:F,6,0),"")</f>
        <v/>
      </c>
      <c r="J334" s="124" t="str">
        <f>IFERROR(VLOOKUP(D334,DB!A:G,7,0),"")</f>
        <v/>
      </c>
      <c r="K334" s="130"/>
      <c r="L334" s="126" t="str">
        <f>IFERROR(VLOOKUP(D334,DB!A:I,9,0),"")</f>
        <v/>
      </c>
    </row>
    <row r="335" spans="1:12" ht="15" customHeight="1">
      <c r="A335" s="131"/>
      <c r="B335" s="131" t="str">
        <f>IFERROR(VLOOKUP(D335,DB!A:K,11,0),"")</f>
        <v/>
      </c>
      <c r="C335" s="132"/>
      <c r="D335" s="133"/>
      <c r="E335" s="134"/>
      <c r="F335" s="135"/>
      <c r="G335" s="136">
        <f ca="1">IFERROR(NOW()-F335,"")</f>
        <v>45948.418704745367</v>
      </c>
      <c r="H335" s="135"/>
      <c r="I335" s="131" t="str">
        <f>IFERROR(VLOOKUP(D335,DB!A:F,6,0),"")</f>
        <v/>
      </c>
      <c r="J335" s="131" t="str">
        <f>IFERROR(VLOOKUP(D335,DB!A:G,7,0),"")</f>
        <v/>
      </c>
      <c r="K335" s="137"/>
      <c r="L335" s="133" t="str">
        <f>IFERROR(VLOOKUP(D335,DB!A:I,9,0),"")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2"/>
  <sheetViews>
    <sheetView workbookViewId="0">
      <selection activeCell="K14" sqref="K14"/>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39068</v>
      </c>
      <c r="B2" s="37" t="str">
        <f>IFERROR(VLOOKUP(D2,DB!A:K,11,0),"")</f>
        <v>R5</v>
      </c>
      <c r="C2" s="37">
        <v>3</v>
      </c>
      <c r="D2" s="123" t="s">
        <v>36000</v>
      </c>
      <c r="E2" s="37" t="s">
        <v>38964</v>
      </c>
      <c r="F2" s="38">
        <v>45891.832060185188</v>
      </c>
      <c r="G2" s="154">
        <f ca="1">IFERROR(NOW()-F2,"")</f>
        <v>56.586644560178684</v>
      </c>
      <c r="H2" s="38">
        <v>45891.790393518517</v>
      </c>
      <c r="I2" s="37" t="str">
        <f>IFERROR(VLOOKUP(D2,DB!A:F,6,0),"")</f>
        <v>Generator-SG</v>
      </c>
      <c r="J2" s="37" t="str">
        <f>IFERROR(VLOOKUP(D2,DB!A:G,7,0),"")</f>
        <v>Vandalized</v>
      </c>
      <c r="K2" s="37" t="s">
        <v>39069</v>
      </c>
      <c r="L2" s="37" t="str">
        <f>IFERROR(VLOOKUP(D2,DB!A:I,9,0),"")</f>
        <v>Latis</v>
      </c>
      <c r="M2" s="122"/>
    </row>
    <row r="3" spans="1:13" ht="30.75">
      <c r="A3" s="37" t="s">
        <v>39070</v>
      </c>
      <c r="B3" s="37" t="str">
        <f>IFERROR(VLOOKUP(D3,DB!A:K,11,0),"")</f>
        <v>R5</v>
      </c>
      <c r="C3" s="37">
        <v>1</v>
      </c>
      <c r="D3" s="37" t="s">
        <v>31295</v>
      </c>
      <c r="E3" s="37" t="s">
        <v>39049</v>
      </c>
      <c r="F3" s="38">
        <v>45926.188877314817</v>
      </c>
      <c r="G3" s="154">
        <f t="shared" ref="G3" ca="1" si="0">IFERROR(NOW()-F3,"")</f>
        <v>22.229827430550358</v>
      </c>
      <c r="H3" s="38">
        <v>45926.158159722225</v>
      </c>
      <c r="I3" s="37" t="str">
        <f>IFERROR(VLOOKUP(D3,DB!A:F,6,0),"")</f>
        <v>SCECO</v>
      </c>
      <c r="J3" s="37" t="str">
        <f>IFERROR(VLOOKUP(D3,DB!A:G,7,0),"")</f>
        <v>Good</v>
      </c>
      <c r="K3" s="37" t="s">
        <v>39071</v>
      </c>
      <c r="L3" s="37" t="str">
        <f>IFERROR(VLOOKUP(D3,DB!A:I,9,0),"")</f>
        <v>Latis</v>
      </c>
      <c r="M3" s="122"/>
    </row>
    <row r="4" spans="1:13" ht="30.75">
      <c r="A4" s="37" t="s">
        <v>39072</v>
      </c>
      <c r="B4" s="37" t="str">
        <f>IFERROR(VLOOKUP(D4,DB!A:K,11,0),"")</f>
        <v>R5</v>
      </c>
      <c r="C4" s="37">
        <v>2</v>
      </c>
      <c r="D4" s="37" t="s">
        <v>31159</v>
      </c>
      <c r="E4" s="37" t="s">
        <v>38964</v>
      </c>
      <c r="F4" s="38">
        <v>45944.771574074075</v>
      </c>
      <c r="G4" s="39">
        <f t="shared" ref="G4" ca="1" si="1">IFERROR(NOW()-F4,"")</f>
        <v>3.6471306712919613</v>
      </c>
      <c r="H4" s="38">
        <v>45944.676192129627</v>
      </c>
      <c r="I4" s="37" t="str">
        <f>IFERROR(VLOOKUP(D4,DB!A:F,6,0),"")</f>
        <v>SCECO</v>
      </c>
      <c r="J4" s="37" t="str">
        <f>IFERROR(VLOOKUP(D4,DB!A:G,7,0),"")</f>
        <v>Dead</v>
      </c>
      <c r="K4" s="37" t="s">
        <v>39073</v>
      </c>
      <c r="L4" s="37" t="str">
        <f>IFERROR(VLOOKUP(D4,DB!A:I,9,0),"")</f>
        <v>Latis</v>
      </c>
    </row>
    <row r="5" spans="1:13" ht="30.75">
      <c r="A5" s="37" t="s">
        <v>39074</v>
      </c>
      <c r="B5" s="37" t="str">
        <f>IFERROR(VLOOKUP(D5,DB!A:K,11,0),"")</f>
        <v>R5</v>
      </c>
      <c r="C5" s="37">
        <v>1</v>
      </c>
      <c r="D5" s="123" t="s">
        <v>34747</v>
      </c>
      <c r="E5" s="37" t="s">
        <v>39049</v>
      </c>
      <c r="F5" s="38">
        <v>45947.497812499998</v>
      </c>
      <c r="G5" s="39">
        <f t="shared" ref="G5:G11" ca="1" si="2">IFERROR(NOW()-F5,"")</f>
        <v>0.92089224536903203</v>
      </c>
      <c r="H5" s="38">
        <v>45947.491562499999</v>
      </c>
      <c r="I5" s="37" t="str">
        <f>IFERROR(VLOOKUP(D5,DB!A:F,6,0),"")</f>
        <v>SCECO</v>
      </c>
      <c r="J5" s="37" t="str">
        <f>IFERROR(VLOOKUP(D5,DB!A:G,7,0),"")</f>
        <v>Dead</v>
      </c>
      <c r="K5" s="37" t="s">
        <v>39075</v>
      </c>
      <c r="L5" s="37" t="str">
        <f>IFERROR(VLOOKUP(D5,DB!A:I,9,0),"")</f>
        <v>Latis</v>
      </c>
    </row>
    <row r="6" spans="1:13" ht="15">
      <c r="A6" s="37" t="s">
        <v>39076</v>
      </c>
      <c r="B6" s="37" t="str">
        <f>IFERROR(VLOOKUP(D6,DB!A:K,11,0),"")</f>
        <v>R5</v>
      </c>
      <c r="C6" s="37">
        <v>1</v>
      </c>
      <c r="D6" s="37" t="s">
        <v>38494</v>
      </c>
      <c r="E6" s="37" t="s">
        <v>38964</v>
      </c>
      <c r="F6" s="38">
        <v>45948.405138888891</v>
      </c>
      <c r="G6" s="39">
        <f t="shared" ca="1" si="2"/>
        <v>1.3565856475906912E-2</v>
      </c>
      <c r="H6" s="38">
        <v>45948.392638888887</v>
      </c>
      <c r="I6" s="37" t="str">
        <f>IFERROR(VLOOKUP(D6,DB!A:F,6,0),"")</f>
        <v>SCECO</v>
      </c>
      <c r="J6" s="37" t="str">
        <f>IFERROR(VLOOKUP(D6,DB!A:G,7,0),"")</f>
        <v>Haj Removal</v>
      </c>
      <c r="K6" s="37" t="s">
        <v>39077</v>
      </c>
      <c r="L6" s="37" t="str">
        <f>IFERROR(VLOOKUP(D6,DB!A:I,9,0),"")</f>
        <v>Latis</v>
      </c>
    </row>
    <row r="7" spans="1:13" ht="15">
      <c r="A7" s="37"/>
      <c r="B7" s="37" t="str">
        <f>IFERROR(VLOOKUP(D7,DB!A:K,11,0),"")</f>
        <v/>
      </c>
      <c r="C7" s="37"/>
      <c r="D7" s="37"/>
      <c r="E7" s="37"/>
      <c r="F7" s="38"/>
      <c r="G7" s="39">
        <f t="shared" ca="1" si="2"/>
        <v>45948.418704745367</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45948.418704745367</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45948.418704745367</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45948.418704745367</v>
      </c>
      <c r="H10" s="38"/>
      <c r="I10" s="37" t="str">
        <f>IFERROR(VLOOKUP(D10,DB!A:F,6,0),"")</f>
        <v/>
      </c>
      <c r="J10" s="37" t="str">
        <f>IFERROR(VLOOKUP(D10,DB!A:G,7,0),"")</f>
        <v/>
      </c>
      <c r="K10" s="37"/>
      <c r="L10" s="37" t="str">
        <f>IFERROR(VLOOKUP(D10,DB!A:I,9,0),"")</f>
        <v/>
      </c>
    </row>
    <row r="11" spans="1:13" ht="15">
      <c r="A11" s="81"/>
      <c r="B11" s="81" t="str">
        <f>IFERROR(VLOOKUP(D11,DB!A:K,11,0),"")</f>
        <v/>
      </c>
      <c r="C11" s="81"/>
      <c r="D11" s="81"/>
      <c r="E11" s="81"/>
      <c r="F11" s="120"/>
      <c r="G11" s="121">
        <f t="shared" ca="1" si="2"/>
        <v>45948.418704745367</v>
      </c>
      <c r="H11" s="120"/>
      <c r="I11" s="81" t="str">
        <f>IFERROR(VLOOKUP(D11,DB!A:F,6,0),"")</f>
        <v/>
      </c>
      <c r="J11" s="81" t="str">
        <f>IFERROR(VLOOKUP(D11,DB!A:G,7,0),"")</f>
        <v/>
      </c>
      <c r="K11" s="81"/>
      <c r="L11" s="81" t="str">
        <f>IFERROR(VLOOKUP(D11,DB!A:I,9,0),"")</f>
        <v/>
      </c>
    </row>
    <row r="12" spans="1:13" ht="15">
      <c r="A12" s="167"/>
      <c r="B12" s="167" t="str">
        <f>IFERROR(VLOOKUP(D12,DB!A:K,11,0),"")</f>
        <v/>
      </c>
      <c r="C12" s="167"/>
      <c r="D12" s="167"/>
      <c r="E12" s="167"/>
      <c r="F12" s="168"/>
      <c r="G12" s="169">
        <f ca="1">IFERROR(NOW()-F12,"")</f>
        <v>45948.418704745367</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45948.418704745367</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45948.418704745367</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45948.418704745367</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45948.418704745367</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45948.418704745367</v>
      </c>
      <c r="H17" s="168"/>
      <c r="I17" s="167" t="str">
        <f>IFERROR(VLOOKUP(D17,DB!A:F,6,0),"")</f>
        <v/>
      </c>
      <c r="J17" s="167" t="str">
        <f>IFERROR(VLOOKUP(D17,DB!A:G,7,0),"")</f>
        <v/>
      </c>
      <c r="K17" s="167"/>
      <c r="L17" s="167" t="str">
        <f>IFERROR(VLOOKUP(D17,DB!A:I,9,0),"")</f>
        <v/>
      </c>
    </row>
    <row r="18" spans="1:12" ht="15.75">
      <c r="A18" s="167"/>
      <c r="B18" s="167" t="str">
        <f>IFERROR(VLOOKUP(D18,DB!A:K,11,0),"")</f>
        <v/>
      </c>
      <c r="C18" s="167"/>
      <c r="D18" s="170"/>
      <c r="E18" s="167"/>
      <c r="F18" s="168"/>
      <c r="G18" s="169">
        <f ca="1">IFERROR(NOW()-F18,"")</f>
        <v>45948.418704745367</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45948.418704745367</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45948.418704745367</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45948.418704745367</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45948.418704745367</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45948.418704745367</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45948.418704745367</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45948.418704745367</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45948.418704745367</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45948.418704745367</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45948.418704745367</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45948.418704745367</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45948.418704745367</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45948.418704745367</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45948.418704745367</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45948.418704745367</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45948.418704745367</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45948.418704745367</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45948.418704745367</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45948.418704745367</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45948.418704745367</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45948.418704745367</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45948.418704745367</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45948.418704745367</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45948.418704745367</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45948.418704745367</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45948.418704745367</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45948.418704745367</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45948.418704745367</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45948.418704745367</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45948.418704745367</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45948.418704745367</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45948.418704745367</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45948.418704745367</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45948.418704745367</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45948.418704745367</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45948.418704745367</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45948.418704745367</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45948.418704745367</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45948.418704745367</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45948.418704745367</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45948.418704745367</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45948.418704745367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45948.418704745367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45948.418704745367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45948.418704745367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45948.418704745367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45948.418704745367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45948.418704745367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45948.418704745367</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45948.418704745367</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45948.418704745367</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45948.418704745367</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45948.418704745367</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45948.418704745367</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45948.418704745367</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45948.418704745367</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45948.418704745367</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45948.418704745367</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45948.418704745367</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45948.418704745367</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45948.418704745367</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45948.418704745367</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45948.418704745367</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45948.418704745367</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45948.418704745367</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45948.418704745367</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45948.418704745367</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45948.418704745367</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45948.418704745367</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45948.418704745367</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45948.418704745367</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45948.418704745367</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45948.418704745367</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45948.418704745367</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45948.418704745367</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45948.418704745367</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45948.418704745367</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45948.418704745367</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45948.418704745367</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45948.418704745367</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45948.418704745367</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45948.418704745367</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45948.418704745367</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45948.418704745367</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45948.418704745367</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45948.418704745367</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45948.418704745367</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45948.418704745367</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45948.418704745367</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45948.418704745367</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45948.418704745367</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45948.418704745367</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45948.418704745367</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45948.418704745367</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45948.418704745367</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45948.418704745367</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45948.418704745367</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45948.418704745367</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45948.418704745367</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45948.418704745367</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45948.418704745367</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45948.418704745367</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45948.418704745367</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45948.418704745367</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45948.418704745367</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45948.418704745367</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45948.418704745367</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45948.418704745367</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45948.418704745367</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45948.418704745367</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45948.418704745367</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45948.418704745367</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45948.418704745367</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45948.418704745367</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45948.418704745367</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45948.418704745367</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45948.418704745367</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45948.418704745367</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45948.418704745367</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45948.418704745367</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45948.418704745367</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45948.418704745367</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45948.418704745367</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45948.418704745367</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45948.418704745367</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45948.418704745367</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45948.418704745367</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45948.418704745367</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45948.418704745367</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45948.418704745367</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45948.418704745367</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45948.418704745367</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45948.418704745367</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45948.418704745367</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45948.418704745367</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45948.418704745367</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45948.418704745367</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45948.418704745367</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45948.418704745367</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45948.418704745367</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45948.418704745367</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45948.418704745367</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45948.418704745367</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45948.418704745367</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45948.418704745367</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45948.418704745367</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45948.418704745367</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45948.418704745367</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45948.418704745367</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45948.418704745367</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45948.418704745367</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45948.418704745367</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45948.418704745367</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45948.418704745367</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45948.418704745367</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45948.418704745367</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45948.418704745367</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45948.418704745367</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45948.418704745367</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45948.418704745367</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45948.418704745367</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45948.418704745367</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45948.418704745367</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45948.418704745367</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45948.418704745367</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45948.418704745367</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45948.418704745367</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45948.418704745367</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45948.418704745367</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45948.418704745367</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45948.418704745367</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45948.418704745367</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45948.418704745367</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45948.418704745367</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45948.418704745367</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45948.418704745367</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45948.418704745367</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45948.418704745367</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45948.418704745367</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45948.418704745367</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45948.418704745367</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45948.418704745367</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45948.418704745367</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45948.418704745367</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45948.418704745367</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45948.418704745367</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45948.418704745367</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45948.418704745367</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45948.418704745367</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45948.418704745367</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45948.418704745367</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45948.418704745367</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45948.418704745367</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45948.418704745367</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45948.418704745367</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45948.418704745367</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45948.418704745367</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45948.418704745367</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45948.418704745367</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45948.418704745367</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45948.418704745367</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45948.418704745367</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45948.418704745367</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45948.418704745367</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45948.418704745367</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45948.418704745367</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45948.418704745367</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45948.418704745367</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45948.418704745367</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45948.418704745367</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45948.418704745367</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45948.418704745367</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45948.418704745367</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45948.418704745367</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45948.418704745367</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45948.418704745367</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45948.418704745367</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45948.418704745367</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45948.418704745367</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45948.418704745367</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45948.418704745367</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45948.418704745367</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45948.418704745367</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45948.418704745367</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45948.418704745367</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45948.418704745367</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45948.418704745367</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45948.418704745367</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45948.418704745367</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45948.418704745367</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45948.418704745367</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45948.418704745367</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45948.418704745367</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45948.418704745367</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45948.418704745367</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45948.418704745367</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45948.418704745367</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45948.418704745367</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45948.418704745367</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45948.418704745367</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45948.418704745367</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45948.418704745367</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45948.418704745367</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45948.418704745367</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45948.418704745367</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45948.418704745367</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45948.418704745367</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45948.418704745367</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45948.418704745367</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45948.418704745367</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45948.418704745367</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45948.418704745367</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45948.418704745367</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45948.418704745367</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45948.418704745367</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45948.418704745367</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45948.418704745367</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45948.418704745367</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45948.418704745367</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45948.418704745367</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45948.418704745367</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45948.418704745367</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45948.418704745367</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45948.418704745367</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45948.418704745367</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45948.418704745367</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45948.418704745367</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45948.418704745367</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45948.418704745367</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45948.418704745367</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45948.418704745367</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45948.418704745367</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45948.418704745367</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45948.418704745367</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45948.418704745367</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45948.418704745367</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45948.418704745367</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45948.418704745367</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45948.418704745367</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45948.418704745367</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45948.418704745367</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45948.418704745367</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45948.418704745367</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45948.418704745367</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45948.418704745367</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45948.418704745367</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45948.418704745367</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45948.418704745367</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45948.418704745367</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45948.418704745367</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45948.418704745367</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45948.418704745367</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45948.418704745367</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45948.418704745367</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45948.418704745367</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45948.418704745367</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45948.418704745367</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45948.418704745367</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45948.418704745367</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45948.418704745367</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45948.418704745367</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45948.418704745367</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45948.418704745367</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45948.418704745367</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45948.418704745367</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45948.418704745367</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45948.418704745367</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45948.418704745367</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45948.418704745367</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45948.418704745367</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45948.418704745367</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45948.418704745367</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45948.418704745367</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45948.418704745367</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45948.418704745367</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45948.418704745367</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45948.418704745367</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45948.418704745367</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45948.418704745367</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45948.418704745367</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45948.418704745367</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45948.418704745367</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45948.418704745367</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45948.418704745367</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45948.418704745367</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45948.418704745367</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45948.418704745367</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45948.418704745367</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45948.418704745367</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45948.418704745367</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45948.418704745367</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45948.418704745367</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45948.418704745367</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45948.418704745367</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45948.418704745367</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45948.418704745367</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45948.418704745367</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45948.418704745367</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45948.418704745367</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45948.418704745367</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45948.418704745367</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45948.418704745367</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45948.418704745367</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45948.418704745367</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45948.418704745367</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45948.418704745367</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45948.418704745367</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45948.418704745367</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45948.418704745367</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45948.418704745367</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45948.418704745367</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45948.418704745367</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45948.418704745367</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45948.418704745367</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45948.418704745367</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45948.418704745367</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45948.418704745367</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45948.418704745367</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45948.418704745367</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45948.418704745367</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45948.418704745367</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45948.418704745367</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45948.418704745367</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45948.418704745367</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45948.418704745367</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45948.418704745367</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45948.418704745367</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45948.418704745367</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45948.418704745367</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45948.418704745367</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45948.418704745367</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45948.418704745367</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45948.418704745367</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45948.418704745367</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45948.418704745367</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45948.418704745367</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45948.418704745367</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45948.418704745367</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45948.418704745367</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45948.418704745367</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45948.418704745367</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45948.418704745367</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45948.418704745367</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45948.418704745367</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45948.418704745367</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45948.418704745367</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45948.418704745367</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45948.418704745367</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45948.418704745367</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45948.418704745367</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45948.418704745367</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45948.418704745367</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45948.418704745367</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45948.418704745367</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45948.418704745367</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45948.418704745367</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45948.418704745367</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45948.418704745367</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45948.418704745367</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45948.418704745367</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45948.418704745367</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45948.418704745367</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45948.418704745367</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45948.418704745367</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45948.418704745367</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45948.418704745367</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45948.418704745367</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45948.418704745367</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45948.418704745367</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45948.418704745367</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45948.418704745367</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45948.418704745367</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45948.418704745367</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45948.418704745367</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45948.418704745367</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45948.418704745367</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45948.418704745367</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45948.418704745367</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45948.418704745367</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45948.418704745367</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45948.418704745367</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45948.418704745367</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45948.418704745367</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45948.418704745367</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45948.418704745367</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45948.418704745367</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45948.418704745367</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45948.418704745367</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45948.418704745367</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45948.418704745367</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45948.418704745367</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45948.418704745367</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45948.418704745367</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45948.418704745367</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45948.418704745367</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45948.418704745367</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45948.418704745367</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45948.418704745367</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45948.418704745367</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45948.418704745367</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45948.418704745367</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45948.418704745367</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45948.418704745367</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45948.418704745367</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45948.418704745367</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45948.418704745367</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45948.418704745367</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45948.418704745367</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45948.418704745367</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45948.418704745367</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45948.418704745367</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45948.418704745367</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45948.418704745367</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45948.418704745367</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45948.418704745367</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45948.418704745367</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45948.418704745367</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45948.418704745367</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45948.418704745367</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45948.418704745367</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45948.418704745367</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45948.418704745367</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45948.418704745367</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45948.418704745367</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45948.418704745367</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45948.418704745367</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45948.418704745367</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45948.418704745367</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45948.418704745367</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45948.418704745367</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45948.418704745367</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45948.418704745367</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45948.418704745367</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45948.418704745367</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45948.418704745367</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45948.418704745367</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45948.418704745367</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45948.418704745367</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45948.418704745367</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45948.418704745367</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45948.418704745367</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45948.418704745367</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45948.418704745367</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45948.418704745367</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45948.418704745367</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45948.418704745367</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45948.418704745367</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45948.418704745367</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45948.418704745367</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45948.418704745367</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45948.418704745367</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45948.418704745367</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45948.418704745367</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45948.418704745367</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45948.418704745367</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45948.418704745367</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45948.418704745367</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45948.418704745367</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45948.418704745367</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45948.418704745367</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45948.418704745367</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45948.418704745367</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45948.418704745367</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45948.418704745367</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45948.418704745367</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45948.418704745367</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45948.418704745367</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45948.418704745367</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45948.418704745367</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45948.418704745367</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45948.418704745367</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45948.418704745367</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45948.418704745367</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45948.418704745367</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45948.418704745367</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45948.418704745367</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45948.418704745367</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45948.418704745367</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45948.418704745367</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45948.418704745367</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45948.418704745367</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45948.418704745367</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45948.418704745367</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45948.418704745367</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45948.418704745367</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45948.418704745367</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45948.418704745367</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45948.418704745367</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45948.418704745367</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45948.418704745367</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45948.418704745367</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45948.418704745367</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45948.418704745367</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45948.418704745367</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45948.418704745367</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45948.418704745367</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45948.418704745367</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45948.418704745367</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45948.418704745367</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45948.418704745367</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45948.418704745367</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45948.418704745367</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45948.418704745367</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45948.418704745367</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45948.418704745367</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45948.418704745367</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45948.418704745367</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45948.418704745367</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45948.418704745367</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45948.418704745367</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45948.418704745367</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45948.418704745367</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45948.418704745367</v>
      </c>
      <c r="H571" s="168"/>
      <c r="I571" s="167" t="str">
        <f>IFERROR(VLOOKUP(D571,DB!A:F,6,0),"")</f>
        <v/>
      </c>
      <c r="J571" s="167" t="str">
        <f>IFERROR(VLOOKUP(D571,DB!A:G,7,0),"")</f>
        <v/>
      </c>
      <c r="K571" s="167"/>
      <c r="L571" s="167" t="str">
        <f>IFERROR(VLOOKUP(D571,DB!A:I,9,0),"")</f>
        <v/>
      </c>
    </row>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3" ht="15"/>
    <row r="674" ht="15"/>
    <row r="681" ht="15"/>
    <row r="684" ht="15"/>
    <row r="686" ht="15"/>
    <row r="689" ht="15"/>
    <row r="697" ht="15"/>
    <row r="698" ht="15"/>
    <row r="700" ht="15"/>
    <row r="701" ht="15"/>
    <row r="705" ht="15"/>
    <row r="706" ht="15"/>
    <row r="708" ht="15"/>
    <row r="709" ht="15"/>
    <row r="710" ht="15"/>
    <row r="711" ht="15"/>
    <row r="712" ht="15"/>
    <row r="713" ht="15"/>
    <row r="714" ht="15"/>
    <row r="715"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2" ht="15"/>
    <row r="810" ht="15"/>
    <row r="811" ht="15"/>
    <row r="813" ht="15"/>
    <row r="814" ht="15"/>
    <row r="815" ht="15"/>
    <row r="817" ht="15"/>
    <row r="818" ht="15"/>
    <row r="822" ht="15"/>
    <row r="823" ht="15"/>
    <row r="825" ht="15"/>
    <row r="826" ht="15"/>
    <row r="828" ht="15"/>
    <row r="829" ht="15"/>
    <row r="830" ht="15"/>
    <row r="831" ht="15"/>
    <row r="832" ht="15"/>
    <row r="833" ht="15"/>
    <row r="834" ht="15"/>
    <row r="835" ht="15"/>
    <row r="836" ht="15"/>
    <row r="838" ht="15"/>
    <row r="839" ht="15"/>
    <row r="841" ht="15"/>
    <row r="842"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1" ht="15"/>
    <row r="882" ht="15"/>
    <row r="884" ht="15"/>
    <row r="885" ht="15"/>
    <row r="886" ht="15"/>
    <row r="887" ht="15"/>
    <row r="888" ht="15"/>
    <row r="889" ht="15"/>
    <row r="890" ht="15"/>
    <row r="891" ht="15"/>
    <row r="893" ht="15"/>
    <row r="894" ht="15"/>
    <row r="896" ht="15"/>
    <row r="897" ht="15"/>
    <row r="900" ht="15"/>
    <row r="901" ht="15"/>
    <row r="904" ht="15"/>
    <row r="907" ht="15"/>
    <row r="908" ht="15"/>
    <row r="910" ht="15"/>
    <row r="911" ht="15"/>
    <row r="913" ht="15"/>
    <row r="914" ht="15"/>
    <row r="916" ht="15"/>
    <row r="917" ht="15"/>
    <row r="919" ht="15"/>
    <row r="920" ht="15"/>
    <row r="921" ht="15"/>
    <row r="922" ht="15"/>
    <row r="923" ht="15"/>
    <row r="924" ht="15"/>
    <row r="925" ht="15"/>
    <row r="926" ht="15"/>
    <row r="927" ht="15"/>
    <row r="928" ht="15"/>
    <row r="929" ht="15"/>
    <row r="930" ht="15"/>
    <row r="931" ht="15"/>
    <row r="932" ht="15"/>
    <row r="933" ht="15"/>
    <row r="934" ht="15"/>
    <row r="935" ht="15"/>
    <row r="938" ht="15"/>
    <row r="1109" ht="15"/>
    <row r="1110" ht="15"/>
    <row r="1112" ht="15"/>
    <row r="1113" ht="15"/>
    <row r="1120" ht="15"/>
    <row r="1121" ht="15"/>
    <row r="1122" ht="15"/>
    <row r="1123" ht="15"/>
    <row r="1124" ht="15"/>
    <row r="1125" ht="15"/>
    <row r="1128" ht="15"/>
    <row r="1129" ht="15"/>
    <row r="1130" ht="15"/>
    <row r="1131" ht="15"/>
    <row r="1132" ht="15"/>
    <row r="1133" ht="15"/>
    <row r="1134"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84" ht="15"/>
    <row r="1187" ht="15"/>
    <row r="1188" ht="15"/>
    <row r="1190" ht="15"/>
    <row r="1191" ht="15"/>
    <row r="1192" ht="15"/>
    <row r="1195" ht="15"/>
    <row r="1196" ht="15"/>
    <row r="1199" ht="15"/>
    <row r="1201" ht="15"/>
    <row r="1202" ht="15"/>
    <row r="1204" ht="15"/>
    <row r="1205" ht="15"/>
    <row r="1207" ht="15"/>
    <row r="1208"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4" ht="15"/>
    <row r="1242" ht="15"/>
    <row r="1244" ht="15"/>
    <row r="1245" ht="15"/>
    <row r="1246" ht="15"/>
    <row r="1247" ht="15"/>
    <row r="1248" ht="15"/>
    <row r="1249" ht="15"/>
    <row r="1250" ht="15"/>
    <row r="1251" ht="15"/>
    <row r="1252" ht="15"/>
    <row r="1253" ht="15"/>
    <row r="1254" ht="15"/>
    <row r="1255" ht="15"/>
    <row r="1256" ht="15"/>
    <row r="1257" ht="15"/>
    <row r="1258" ht="15"/>
    <row r="1259" ht="15"/>
    <row r="1260" ht="15"/>
    <row r="1262" ht="15"/>
    <row r="1266" ht="15"/>
    <row r="1267" ht="15"/>
    <row r="1268" ht="15"/>
    <row r="1270" ht="15"/>
    <row r="1271" ht="15"/>
    <row r="1272" ht="15"/>
    <row r="1273" ht="15"/>
    <row r="1274" ht="15"/>
    <row r="1275" ht="15"/>
    <row r="1276" ht="15"/>
    <row r="1277" ht="15"/>
    <row r="1278" ht="15"/>
    <row r="1281" ht="15"/>
    <row r="1282" ht="15"/>
    <row r="1284" ht="15"/>
    <row r="1285" ht="15"/>
    <row r="1286" ht="15"/>
    <row r="1287" ht="15"/>
    <row r="1289" ht="15"/>
    <row r="1291" ht="15"/>
    <row r="1295" ht="15"/>
    <row r="1296" ht="15"/>
    <row r="1298" ht="15"/>
    <row r="1299" ht="15"/>
    <row r="1300" ht="15"/>
    <row r="1303" ht="15"/>
    <row r="1304" ht="15"/>
    <row r="1306" ht="15"/>
    <row r="1307" ht="15"/>
    <row r="1309" ht="15"/>
    <row r="1310" ht="15"/>
    <row r="1312" ht="15"/>
    <row r="1315" ht="15"/>
    <row r="1316" ht="15"/>
    <row r="1317" ht="15"/>
    <row r="1319" ht="15"/>
    <row r="1321" ht="15"/>
    <row r="1323" ht="15"/>
    <row r="1332" ht="15"/>
    <row r="1336" ht="15"/>
    <row r="1338" ht="15"/>
    <row r="1339" ht="15"/>
    <row r="1340" ht="15"/>
    <row r="1341" ht="15"/>
    <row r="1342" ht="15"/>
    <row r="1346" ht="15"/>
    <row r="1348" ht="15"/>
    <row r="1350" ht="15"/>
    <row r="1351" ht="15"/>
    <row r="1352" ht="15"/>
  </sheetData>
  <dataValidations count="2">
    <dataValidation allowBlank="1" showInputMessage="1" showErrorMessage="1" sqref="E1" xr:uid="{920C6338-E771-4DAE-8C89-92A9093EA4DE}"/>
    <dataValidation type="list" allowBlank="1" showInputMessage="1" showErrorMessage="1" sqref="E2:E57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39078</v>
      </c>
      <c r="B2" s="146" t="s">
        <v>5398</v>
      </c>
      <c r="C2" s="145">
        <v>1</v>
      </c>
      <c r="D2" s="146" t="s">
        <v>34463</v>
      </c>
      <c r="E2" s="145" t="s">
        <v>39079</v>
      </c>
      <c r="F2" s="147">
        <v>45926.772847222222</v>
      </c>
      <c r="G2" s="148">
        <f ca="1">IFERROR(NOW()-F2,"-")</f>
        <v>21.645857523144514</v>
      </c>
      <c r="H2" s="149">
        <v>45927.449074074102</v>
      </c>
      <c r="I2" s="146" t="str">
        <f>IFERROR(VLOOKUP(D2,DB!A:F,6,0),"")</f>
        <v>SCECO</v>
      </c>
      <c r="J2" s="146" t="str">
        <f>IFERROR(VLOOKUP(D2,DB!A:G,7,0),"")</f>
        <v>Weak</v>
      </c>
      <c r="K2" s="145" t="s">
        <v>39080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39081</v>
      </c>
      <c r="B3" s="146" t="str">
        <f>IFERROR(VLOOKUP(D3,DB!A:K,11,0),"")</f>
        <v>R6</v>
      </c>
      <c r="C3" s="145">
        <v>1</v>
      </c>
      <c r="D3" s="146" t="s">
        <v>34282</v>
      </c>
      <c r="E3" s="145" t="s">
        <v>38964</v>
      </c>
      <c r="F3" s="149">
        <v>45939.529062499998</v>
      </c>
      <c r="G3" s="148">
        <f ca="1">IFERROR(NOW()-F3,"-")</f>
        <v>8.889642245369032</v>
      </c>
      <c r="H3" s="149">
        <v>45927.987534722219</v>
      </c>
      <c r="I3" s="146" t="str">
        <f>IFERROR(VLOOKUP(D3,DB!A:F,6,0),"")</f>
        <v>SCECO</v>
      </c>
      <c r="J3" s="146" t="str">
        <f>IFERROR(VLOOKUP(D3,DB!A:G,7,0),"")</f>
        <v>Vandalized</v>
      </c>
      <c r="K3" s="145" t="s">
        <v>39082</v>
      </c>
      <c r="L3" s="146" t="str">
        <f>IFERROR(VLOOKUP(D3,DB!A:I,9,0),"")</f>
        <v>Latis</v>
      </c>
    </row>
    <row r="4" spans="1:16383" ht="31.5" customHeight="1">
      <c r="A4" s="145" t="s">
        <v>39083</v>
      </c>
      <c r="B4" s="145" t="str">
        <f>IFERROR(VLOOKUP(D4,DB!A:K,11,0),"")</f>
        <v>R6</v>
      </c>
      <c r="C4" s="145">
        <v>1</v>
      </c>
      <c r="D4" s="145" t="s">
        <v>32639</v>
      </c>
      <c r="E4" s="145" t="s">
        <v>39079</v>
      </c>
      <c r="F4" s="149">
        <v>45948.076863425929</v>
      </c>
      <c r="G4" s="148">
        <f ca="1">IFERROR(NOW()-F4,"-")</f>
        <v>0.34184131943766261</v>
      </c>
      <c r="H4" s="149">
        <v>45948.058831018519</v>
      </c>
      <c r="I4" s="145" t="str">
        <f>IFERROR(VLOOKUP(D4,DB!A:F,6,0),"")</f>
        <v>SCECO</v>
      </c>
      <c r="J4" s="145" t="str">
        <f>IFERROR(VLOOKUP(D4,DB!A:G,7,0),"")</f>
        <v>Dead+No BB Design</v>
      </c>
      <c r="K4" s="145" t="s">
        <v>39084</v>
      </c>
      <c r="L4" s="145" t="str">
        <f>IFERROR(VLOOKUP(D4,DB!A:I,9,0),"")</f>
        <v>Latis</v>
      </c>
    </row>
    <row r="5" spans="1:16383" ht="31.5" customHeight="1">
      <c r="A5" s="145" t="s">
        <v>39085</v>
      </c>
      <c r="B5" s="145" t="str">
        <f>IFERROR(VLOOKUP(D5,DB!A:K,11,0),"")</f>
        <v>R6</v>
      </c>
      <c r="C5" s="145">
        <v>1</v>
      </c>
      <c r="D5" s="145" t="s">
        <v>32747</v>
      </c>
      <c r="E5" s="145" t="s">
        <v>39079</v>
      </c>
      <c r="F5" s="149">
        <v>45948.159444444442</v>
      </c>
      <c r="G5" s="148">
        <f ca="1">IFERROR(NOW()-F5,"-")</f>
        <v>0.25926030092523433</v>
      </c>
      <c r="H5" s="149">
        <v>45948.092499999999</v>
      </c>
      <c r="I5" s="145" t="str">
        <f>IFERROR(VLOOKUP(D5,DB!A:F,6,0),"")</f>
        <v>SCECO</v>
      </c>
      <c r="J5" s="145" t="str">
        <f>IFERROR(VLOOKUP(D5,DB!A:G,7,0),"")</f>
        <v>In progress</v>
      </c>
      <c r="K5" s="145" t="s">
        <v>39084</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39086</v>
      </c>
      <c r="B6" s="145" t="str">
        <f>IFERROR(VLOOKUP(D6,DB!A:K,11,0),"")</f>
        <v>R6</v>
      </c>
      <c r="C6" s="145">
        <v>1</v>
      </c>
      <c r="D6" s="145" t="s">
        <v>33255</v>
      </c>
      <c r="E6" s="145" t="s">
        <v>39079</v>
      </c>
      <c r="F6" s="149">
        <v>45948.216736111113</v>
      </c>
      <c r="G6" s="148">
        <f ca="1">IFERROR(NOW()-F6,"-")</f>
        <v>0.20196863425371703</v>
      </c>
      <c r="H6" s="149">
        <v>45948.065520833334</v>
      </c>
      <c r="I6" s="145" t="str">
        <f>IFERROR(VLOOKUP(D6,DB!A:F,6,0),"")</f>
        <v>SCECO</v>
      </c>
      <c r="J6" s="145" t="str">
        <f>IFERROR(VLOOKUP(D6,DB!A:G,7,0),"")</f>
        <v>Vandalized</v>
      </c>
      <c r="K6" s="145" t="s">
        <v>39084</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39087</v>
      </c>
      <c r="B7" s="145" t="s">
        <v>5398</v>
      </c>
      <c r="C7" s="145">
        <v>5</v>
      </c>
      <c r="D7" s="106" t="s">
        <v>33408</v>
      </c>
      <c r="E7" s="109" t="s">
        <v>39049</v>
      </c>
      <c r="F7" s="110">
        <v>45948.347175925926</v>
      </c>
      <c r="G7" s="78">
        <f ca="1">IFERROR(NOW()-F7,"-")</f>
        <v>7.1528819440572988E-2</v>
      </c>
      <c r="H7" s="110">
        <v>45948.347175925926</v>
      </c>
      <c r="I7" s="106" t="str">
        <f>IFERROR(VLOOKUP(D7,DB!A:F,6,0),"")</f>
        <v>SCECO</v>
      </c>
      <c r="J7" s="105" t="str">
        <f>IFERROR(VLOOKUP(D7,DB!A:G,7,0),"")</f>
        <v>Dead</v>
      </c>
      <c r="K7" s="111" t="s">
        <v>39088</v>
      </c>
      <c r="L7" s="112" t="str">
        <f>IFERROR(VLOOKUP(D7,DB!A:I,9,0),"")</f>
        <v>Latis</v>
      </c>
    </row>
    <row r="8" spans="1:16383" ht="31.5" customHeight="1">
      <c r="A8" s="145" t="s">
        <v>39089</v>
      </c>
      <c r="B8" s="145" t="s">
        <v>5398</v>
      </c>
      <c r="C8" s="145">
        <v>1</v>
      </c>
      <c r="D8" s="106" t="s">
        <v>33735</v>
      </c>
      <c r="E8" s="109" t="s">
        <v>38964</v>
      </c>
      <c r="F8" s="110">
        <v>45948.354062500002</v>
      </c>
      <c r="G8" s="78">
        <f ca="1">IFERROR(NOW()-F8,"-")</f>
        <v>6.4642245364666451E-2</v>
      </c>
      <c r="H8" s="110">
        <v>45948.354062500002</v>
      </c>
      <c r="I8" s="106" t="str">
        <f>IFERROR(VLOOKUP(D8,DB!A:F,6,0),"")</f>
        <v>SCECO</v>
      </c>
      <c r="J8" s="105" t="str">
        <f>IFERROR(VLOOKUP(D8,DB!A:G,7,0),"")</f>
        <v>Dead</v>
      </c>
      <c r="K8" s="111" t="s">
        <v>39090</v>
      </c>
      <c r="L8" s="112" t="str">
        <f>IFERROR(VLOOKUP(D8,DB!A:I,9,0),"")</f>
        <v>Latis</v>
      </c>
    </row>
    <row r="9" spans="1:16383" ht="31.5" customHeight="1">
      <c r="A9" s="107"/>
      <c r="B9" s="106" t="str">
        <f>IFERROR(VLOOKUP(D9,DB!A:K,11,0),"")</f>
        <v/>
      </c>
      <c r="C9" s="108"/>
      <c r="D9" s="106"/>
      <c r="E9" s="109"/>
      <c r="F9" s="110"/>
      <c r="G9" s="78">
        <f ca="1">IFERROR(NOW()-F9,"-")</f>
        <v>45948.418704745367</v>
      </c>
      <c r="H9" s="110"/>
      <c r="I9" s="106" t="str">
        <f>IFERROR(VLOOKUP(D9,DB!A:F,6,0),"")</f>
        <v/>
      </c>
      <c r="J9" s="105" t="str">
        <f>IFERROR(VLOOKUP(D9,DB!A:G,7,0),"")</f>
        <v/>
      </c>
      <c r="K9" s="111"/>
      <c r="L9" s="112" t="str">
        <f>IFERROR(VLOOKUP(D9,DB!A:I,9,0),"")</f>
        <v/>
      </c>
    </row>
    <row r="10" spans="1:16383" ht="31.5" customHeight="1">
      <c r="A10" s="172"/>
      <c r="B10" s="171"/>
      <c r="C10" s="108"/>
      <c r="D10" s="106"/>
      <c r="E10" s="109"/>
      <c r="F10" s="110"/>
      <c r="G10" s="78">
        <f ca="1">IFERROR(NOW()-F10,"-")</f>
        <v>45948.418704745367</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45948.418704745367</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45948.418704745367</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45948.418704745367</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45948.418704745367</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45948.418704745367</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45948.418704745367</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45948.418704745367</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45948.418704745367</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45948.418704745367</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45948.418704745367</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45948.418704745367</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45948.418704745367</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45948.418704745367</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45948.418704745367</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45948.418704745367</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45948.418704745367</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45948.418704745367</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45948.418704745367</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45948.418704745367</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45948.418704745367</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45948.418704745367</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45948.418704745367</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45948.418704745367</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45948.418704745367</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45948.418704745367</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45948.418704745367</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45948.418704745367</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45948.418704745367</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45948.418704745367</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45948.418704745367</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45948.418704745367</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45948.418704745367</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45948.418704745367</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45948.418704745367</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45948.418704745367</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45948.418704745367</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45948.418704745367</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45948.418704745367</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45948.418704745367</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45948.418704745367</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45948.418704745367</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45948.418704745367</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45948.418704745367</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45948.418704745367</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45948.418704745367</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45948.418704745367</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45948.418704745367</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45948.418704745367</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45948.418704745367</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45948.418704745367</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45948.418704745367</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45948.418704745367</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45948.418704745367</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45948.418704745367</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45948.418704745367</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45948.418704745367</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45948.418704745367</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45948.418704745367</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45948.418704745367</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45948.418704745367</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45948.418704745367</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45948.418704745367</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45948.418704745367</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45948.418704745367</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45948.418704745367</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45948.418704745367</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45948.418704745367</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45948.418704745367</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45948.418704745367</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45948.418704745367</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45948.418704745367</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45948.418704745367</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45948.418704745367</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45948.418704745367</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45948.418704745367</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45948.418704745367</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45948.418704745367</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45948.418704745367</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45948.418704745367</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45948.418704745367</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45948.418704745367</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45948.418704745367</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45948.418704745367</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45948.418704745367</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45948.418704745367</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45948.418704745367</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45948.418704745367</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45948.418704745367</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45948.418704745367</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2025-10-18T07:04:48Z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